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4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'BS'!$A$1:$H$69</definedName>
    <definedName name="_xlnm.Print_Area" localSheetId="7">'CF-stmt'!$A$1:$L$69</definedName>
    <definedName name="_xlnm.Print_Titles" localSheetId="7">'CF-stmt'!$1:$9</definedName>
  </definedNames>
  <calcPr fullCalcOnLoad="1"/>
</workbook>
</file>

<file path=xl/sharedStrings.xml><?xml version="1.0" encoding="utf-8"?>
<sst xmlns="http://schemas.openxmlformats.org/spreadsheetml/2006/main" count="241" uniqueCount="178">
  <si>
    <t>Taxation</t>
  </si>
  <si>
    <t>Stocks</t>
  </si>
  <si>
    <t>Trade Debtors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</si>
  <si>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</si>
  <si>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</si>
  <si>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</si>
  <si>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</si>
  <si>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</si>
  <si>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</si>
  <si>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</si>
  <si>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Minority Interests</t>
  </si>
  <si>
    <t>Hire Purchase Creditors</t>
  </si>
  <si>
    <t>N/A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</si>
  <si>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</si>
  <si>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</si>
  <si>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</si>
  <si>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</si>
  <si>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</si>
  <si>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</si>
  <si>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</si>
  <si>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</si>
  <si>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</si>
  <si>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</si>
  <si>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</si>
  <si>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</si>
  <si>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</si>
  <si>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</si>
  <si>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</si>
  <si>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</si>
  <si>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</si>
  <si>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</si>
  <si>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</si>
  <si>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</si>
  <si>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</si>
  <si>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</si>
  <si>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</si>
  <si>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</si>
  <si>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</si>
  <si>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</si>
  <si>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</si>
  <si>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</si>
  <si>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</si>
  <si>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</si>
  <si>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</si>
  <si>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</si>
  <si>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</si>
  <si>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</si>
  <si>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</si>
  <si>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</si>
  <si>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</si>
  <si>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</si>
  <si>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</si>
  <si>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</si>
  <si>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</si>
  <si>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</si>
  <si>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</si>
  <si>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</si>
  <si>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</si>
  <si>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</si>
  <si>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</si>
  <si>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</si>
  <si>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</si>
  <si>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</si>
  <si>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</si>
  <si>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</si>
  <si>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Corresponding</t>
  </si>
  <si>
    <t>quarter ended</t>
  </si>
  <si>
    <t>Preceding Year</t>
  </si>
  <si>
    <t>Equity</t>
  </si>
  <si>
    <t>Attributable to equity holders of the parent company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</si>
  <si>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</si>
  <si>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</si>
  <si>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</si>
  <si>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</si>
  <si>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>(Company No. 287036-X)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</si>
  <si>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</si>
  <si>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</si>
  <si>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</si>
  <si>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</si>
  <si>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</si>
  <si>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</si>
  <si>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</si>
  <si>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</si>
  <si>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</si>
  <si>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</si>
  <si>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</si>
  <si>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</si>
  <si>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>Property, Plant and Equipment</t>
  </si>
  <si>
    <t xml:space="preserve">   Amortisation of prepaid lease payments</t>
  </si>
  <si>
    <t>Income tax refunded</t>
  </si>
  <si>
    <t xml:space="preserve">   Property development costs</t>
  </si>
  <si>
    <t>Net cash used in investing activities</t>
  </si>
  <si>
    <t>Adjustment for non-cash flows:-</t>
  </si>
  <si>
    <t xml:space="preserve">   Depreciation of property, plant &amp; equipment</t>
  </si>
  <si>
    <t xml:space="preserve">   Allowance for doubtful debts / (written back)</t>
  </si>
  <si>
    <t>(Audited)</t>
  </si>
  <si>
    <t>3 months ended</t>
  </si>
  <si>
    <t xml:space="preserve">Condensed Consolidated Statements of Changes in Equity </t>
  </si>
  <si>
    <t>Gain on disposal of a subsidiary</t>
  </si>
  <si>
    <t xml:space="preserve">    company</t>
  </si>
  <si>
    <t>6 months ended</t>
  </si>
  <si>
    <t>Continuing operations:</t>
  </si>
  <si>
    <t>Discontinued operations:</t>
  </si>
  <si>
    <t xml:space="preserve">   Purchases of property,plant &amp; equipment</t>
  </si>
  <si>
    <t xml:space="preserve">   Purchases of investment property</t>
  </si>
  <si>
    <t xml:space="preserve"> - from continuing operations</t>
  </si>
  <si>
    <t xml:space="preserve"> - from discontinued operations</t>
  </si>
  <si>
    <t xml:space="preserve">    continuing operations</t>
  </si>
  <si>
    <t>Loss for the period from discontinued</t>
  </si>
  <si>
    <t xml:space="preserve">    operations, net of tax</t>
  </si>
  <si>
    <t>Net cash flow from discontinued operations</t>
  </si>
  <si>
    <t>Cash and cash equivalents comprise :</t>
  </si>
  <si>
    <t>Cash and cash equivalents from discontinued operations</t>
  </si>
  <si>
    <t>Page 5 of 14</t>
  </si>
  <si>
    <t xml:space="preserve">Earnings/(Loss) per share attributable to </t>
  </si>
  <si>
    <t>Net cash used in financing activities</t>
  </si>
  <si>
    <t xml:space="preserve">Net change in Cash and Cash Equivalents from </t>
  </si>
  <si>
    <t xml:space="preserve">   continuing operations</t>
  </si>
  <si>
    <t>Cash and bank balances less bank overdraft</t>
  </si>
  <si>
    <t>Deposit with licensed banks</t>
  </si>
  <si>
    <t>9 months ended</t>
  </si>
  <si>
    <t xml:space="preserve">   Depreciation of investment property</t>
  </si>
  <si>
    <t xml:space="preserve">   Basic </t>
  </si>
  <si>
    <t xml:space="preserve">   equity holders of the parent  (sen)</t>
  </si>
  <si>
    <t>Allowance for impairment of investment</t>
  </si>
  <si>
    <t xml:space="preserve">    in associated company</t>
  </si>
  <si>
    <t>Loss on disposal of  associate</t>
  </si>
  <si>
    <t>Cash and cash equivalents at beginning of year</t>
  </si>
  <si>
    <t>Cash and Cash equivalents at end of year</t>
  </si>
  <si>
    <t xml:space="preserve">    associate company</t>
  </si>
  <si>
    <t xml:space="preserve">   Share of result of an associate company</t>
  </si>
  <si>
    <t>Audited Financial Statements for the year ended 31 March 2009)</t>
  </si>
  <si>
    <t>Annual Audited Financial Statements for the year ended 31 March 2009)</t>
  </si>
  <si>
    <t>with the Annual Audited Financial Statements for the year ended 31st March 2009)</t>
  </si>
  <si>
    <r>
      <t xml:space="preserve">At 1 April 2009 - </t>
    </r>
    <r>
      <rPr>
        <b/>
        <sz val="10"/>
        <rFont val="Times New Roman"/>
        <family val="1"/>
      </rPr>
      <t xml:space="preserve">Audited </t>
    </r>
  </si>
  <si>
    <r>
      <t>At 1 April 2008 -</t>
    </r>
    <r>
      <rPr>
        <b/>
        <sz val="10"/>
        <rFont val="Times New Roman"/>
        <family val="1"/>
      </rPr>
      <t xml:space="preserve"> Audited </t>
    </r>
  </si>
  <si>
    <t>Profit from operations</t>
  </si>
  <si>
    <t>Profit before tax</t>
  </si>
  <si>
    <t xml:space="preserve">Profit for the period from </t>
  </si>
  <si>
    <t>Assets</t>
  </si>
  <si>
    <t>Total non-current assets</t>
  </si>
  <si>
    <t>Total current assets</t>
  </si>
  <si>
    <t>Total assets</t>
  </si>
  <si>
    <t xml:space="preserve">  Share Premium</t>
  </si>
  <si>
    <t xml:space="preserve">  Revaluation Reserve</t>
  </si>
  <si>
    <t xml:space="preserve">  Accumulated losses</t>
  </si>
  <si>
    <t>Liabilities</t>
  </si>
  <si>
    <t>Total non-current liabilities</t>
  </si>
  <si>
    <t>Total current liabilities</t>
  </si>
  <si>
    <t>Total liabilities</t>
  </si>
  <si>
    <t>Total equity and liabilities</t>
  </si>
  <si>
    <t>Total equity</t>
  </si>
  <si>
    <t>Current Period To Date</t>
  </si>
  <si>
    <t>At</t>
  </si>
  <si>
    <t>Net profit for the period</t>
  </si>
  <si>
    <t>Profit before taxation</t>
  </si>
  <si>
    <t>Cash (used)/generated from operations</t>
  </si>
  <si>
    <t xml:space="preserve">   Repayment of term loan borrowing</t>
  </si>
  <si>
    <t xml:space="preserve">   Repayment of hire purchase creditors</t>
  </si>
  <si>
    <t>Page 2 of 12</t>
  </si>
  <si>
    <t>Page 3 of 12</t>
  </si>
  <si>
    <t>Page 4 of 12</t>
  </si>
  <si>
    <t>Accumulated</t>
  </si>
  <si>
    <t>Loss</t>
  </si>
  <si>
    <t>For the Period Ended 30 September 2009</t>
  </si>
  <si>
    <t>30 September 2009</t>
  </si>
  <si>
    <t>For the Period Ended 30 September 2008</t>
  </si>
  <si>
    <t>30 September 2008</t>
  </si>
  <si>
    <t xml:space="preserve">   Investment in development properties</t>
  </si>
  <si>
    <t xml:space="preserve">   (Repayment) / proceed of bankers' acceptance</t>
  </si>
  <si>
    <t xml:space="preserve">    to equity holders of the parent</t>
  </si>
  <si>
    <t xml:space="preserve">Profit/(loss) for the period attributable </t>
  </si>
  <si>
    <t>Page 1 of 12</t>
  </si>
  <si>
    <t>Net loss for the period</t>
  </si>
  <si>
    <t xml:space="preserve">   Interest (income)/expense</t>
  </si>
  <si>
    <t>Net cash flows (used)/generated from operating activities</t>
  </si>
  <si>
    <t xml:space="preserve">   Interest received/(paid)</t>
  </si>
  <si>
    <t>Preceding Period To Date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</si>
</sst>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9" fontId="1" fillId="0" borderId="0" xfId="15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1" xfId="15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179" fontId="1" fillId="0" borderId="8" xfId="15" applyNumberFormat="1" applyFont="1" applyFill="1" applyBorder="1" applyAlignment="1">
      <alignment horizontal="right"/>
    </xf>
    <xf numFmtId="179" fontId="1" fillId="0" borderId="9" xfId="15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 horizontal="right"/>
    </xf>
    <xf numFmtId="179" fontId="3" fillId="0" borderId="0" xfId="15" applyNumberFormat="1" applyFont="1" applyFill="1" applyAlignment="1">
      <alignment horizontal="center"/>
    </xf>
    <xf numFmtId="0" fontId="11" fillId="0" borderId="0" xfId="0" applyFont="1" applyAlignment="1">
      <alignment/>
    </xf>
    <xf numFmtId="179" fontId="1" fillId="0" borderId="11" xfId="15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8" fontId="1" fillId="0" borderId="4" xfId="0" applyNumberFormat="1" applyFont="1" applyFill="1" applyBorder="1" applyAlignment="1">
      <alignment horizontal="right"/>
    </xf>
    <xf numFmtId="15" fontId="6" fillId="0" borderId="0" xfId="0" applyNumberFormat="1" applyFont="1" applyAlignment="1" quotePrefix="1">
      <alignment/>
    </xf>
    <xf numFmtId="179" fontId="1" fillId="0" borderId="12" xfId="15" applyNumberFormat="1" applyFont="1" applyFill="1" applyBorder="1" applyAlignment="1">
      <alignment horizontal="right"/>
    </xf>
    <xf numFmtId="179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9" fontId="1" fillId="0" borderId="0" xfId="15" applyNumberFormat="1" applyFont="1" applyFill="1" applyBorder="1" applyAlignment="1">
      <alignment horizontal="center"/>
    </xf>
    <xf numFmtId="14" fontId="11" fillId="0" borderId="0" xfId="15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5" fontId="1" fillId="0" borderId="1" xfId="0" applyNumberFormat="1" applyFont="1" applyBorder="1" applyAlignment="1" quotePrefix="1">
      <alignment/>
    </xf>
    <xf numFmtId="38" fontId="3" fillId="0" borderId="0" xfId="0" applyNumberFormat="1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8" fontId="3" fillId="0" borderId="0" xfId="0" applyNumberFormat="1" applyFont="1" applyFill="1" applyAlignment="1" quotePrefix="1">
      <alignment horizontal="right"/>
    </xf>
    <xf numFmtId="179" fontId="1" fillId="0" borderId="5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179" fontId="1" fillId="0" borderId="7" xfId="15" applyNumberFormat="1" applyFont="1" applyFill="1" applyBorder="1" applyAlignment="1">
      <alignment/>
    </xf>
    <xf numFmtId="14" fontId="3" fillId="0" borderId="1" xfId="0" applyNumberFormat="1" applyFont="1" applyBorder="1" applyAlignment="1">
      <alignment horizontal="center"/>
    </xf>
    <xf numFmtId="43" fontId="1" fillId="0" borderId="0" xfId="15" applyFont="1" applyAlignment="1">
      <alignment/>
    </xf>
    <xf numFmtId="0" fontId="1" fillId="0" borderId="6" xfId="0" applyFont="1" applyFill="1" applyBorder="1" applyAlignment="1">
      <alignment/>
    </xf>
    <xf numFmtId="179" fontId="1" fillId="0" borderId="4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1" fillId="0" borderId="11" xfId="15" applyNumberFormat="1" applyFont="1" applyBorder="1" applyAlignment="1">
      <alignment/>
    </xf>
    <xf numFmtId="179" fontId="1" fillId="0" borderId="8" xfId="15" applyNumberFormat="1" applyFont="1" applyBorder="1" applyAlignment="1">
      <alignment/>
    </xf>
    <xf numFmtId="179" fontId="1" fillId="0" borderId="9" xfId="15" applyNumberFormat="1" applyFont="1" applyBorder="1" applyAlignment="1">
      <alignment/>
    </xf>
    <xf numFmtId="37" fontId="3" fillId="0" borderId="2" xfId="0" applyNumberFormat="1" applyFont="1" applyFill="1" applyBorder="1" applyAlignment="1">
      <alignment horizontal="right"/>
    </xf>
    <xf numFmtId="43" fontId="1" fillId="0" borderId="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79" fontId="13" fillId="0" borderId="6" xfId="15" applyNumberFormat="1" applyFont="1" applyBorder="1" applyAlignment="1">
      <alignment/>
    </xf>
    <xf numFmtId="179" fontId="13" fillId="0" borderId="7" xfId="15" applyNumberFormat="1" applyFont="1" applyBorder="1" applyAlignment="1">
      <alignment horizontal="right"/>
    </xf>
    <xf numFmtId="0" fontId="13" fillId="0" borderId="0" xfId="0" applyFont="1" applyAlignment="1">
      <alignment/>
    </xf>
    <xf numFmtId="179" fontId="13" fillId="0" borderId="0" xfId="15" applyNumberFormat="1" applyFont="1" applyAlignment="1">
      <alignment/>
    </xf>
    <xf numFmtId="179" fontId="13" fillId="0" borderId="8" xfId="15" applyNumberFormat="1" applyFont="1" applyBorder="1" applyAlignment="1">
      <alignment/>
    </xf>
    <xf numFmtId="179" fontId="13" fillId="0" borderId="6" xfId="15" applyNumberFormat="1" applyFont="1" applyFill="1" applyBorder="1" applyAlignment="1">
      <alignment/>
    </xf>
    <xf numFmtId="179" fontId="13" fillId="0" borderId="6" xfId="15" applyNumberFormat="1" applyFont="1" applyFill="1" applyBorder="1" applyAlignment="1">
      <alignment horizontal="right"/>
    </xf>
    <xf numFmtId="38" fontId="13" fillId="0" borderId="0" xfId="0" applyNumberFormat="1" applyFont="1" applyAlignment="1">
      <alignment/>
    </xf>
    <xf numFmtId="179" fontId="13" fillId="0" borderId="6" xfId="15" applyNumberFormat="1" applyFont="1" applyBorder="1" applyAlignment="1">
      <alignment horizontal="right"/>
    </xf>
    <xf numFmtId="38" fontId="13" fillId="0" borderId="0" xfId="0" applyNumberFormat="1" applyFont="1" applyAlignment="1">
      <alignment horizontal="center"/>
    </xf>
    <xf numFmtId="38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/>
    </xf>
    <xf numFmtId="180" fontId="3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3" fontId="1" fillId="0" borderId="0" xfId="15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61</xdr:row>
      <xdr:rowOff>0</xdr:rowOff>
    </xdr:from>
    <xdr:to>
      <xdr:col>0</xdr:col>
      <xdr:colOff>609600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26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A1">
      <selection activeCell="I30838" sqref="I30838"/>
    </sheetView>
  </sheetViews>
  <sheetFormatPr defaultColWidth="9.140625" defaultRowHeight="12.75"/>
  <sheetData>
    <row r="1" ht="12.75">
      <c r="A1" t="s">
        <v>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56">
      <selection activeCell="Q7" sqref="Q7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8515625" style="1" customWidth="1"/>
    <col min="5" max="5" width="2.7109375" style="1" customWidth="1"/>
    <col min="6" max="6" width="13.8515625" style="1" customWidth="1"/>
    <col min="7" max="7" width="6.28125" style="11" customWidth="1"/>
    <col min="8" max="8" width="10.7109375" style="11" customWidth="1"/>
    <col min="9" max="9" width="2.7109375" style="11" customWidth="1"/>
    <col min="10" max="10" width="13.8515625" style="11" customWidth="1"/>
    <col min="11" max="11" width="10.7109375" style="11" hidden="1" customWidth="1"/>
    <col min="12" max="12" width="3.7109375" style="11" hidden="1" customWidth="1"/>
    <col min="13" max="16384" width="9.140625" style="1" customWidth="1"/>
  </cols>
  <sheetData>
    <row r="1" spans="1:12" s="54" customFormat="1" ht="16.5">
      <c r="A1" s="10" t="s">
        <v>86</v>
      </c>
      <c r="D1" s="92"/>
      <c r="G1" s="55"/>
      <c r="H1" s="128"/>
      <c r="I1" s="55"/>
      <c r="J1" s="55"/>
      <c r="K1" s="55"/>
      <c r="L1" s="55"/>
    </row>
    <row r="2" spans="1:12" s="82" customFormat="1" ht="12.75">
      <c r="A2" s="5" t="s">
        <v>74</v>
      </c>
      <c r="D2" s="92"/>
      <c r="G2" s="83"/>
      <c r="H2" s="128"/>
      <c r="I2" s="83"/>
      <c r="J2" s="83"/>
      <c r="K2" s="83"/>
      <c r="L2" s="83"/>
    </row>
    <row r="3" spans="1:12" s="54" customFormat="1" ht="12.75">
      <c r="A3" s="5" t="s">
        <v>26</v>
      </c>
      <c r="D3" s="92"/>
      <c r="G3" s="55"/>
      <c r="H3" s="128"/>
      <c r="I3" s="55"/>
      <c r="J3" s="55"/>
      <c r="K3" s="55"/>
      <c r="L3" s="55"/>
    </row>
    <row r="4" spans="1:12" s="54" customFormat="1" ht="12.75">
      <c r="A4" s="5"/>
      <c r="D4" s="92"/>
      <c r="G4" s="55"/>
      <c r="H4" s="128"/>
      <c r="I4" s="55"/>
      <c r="J4" s="55"/>
      <c r="K4" s="55"/>
      <c r="L4" s="55"/>
    </row>
    <row r="5" ht="15.75">
      <c r="A5" s="159" t="s">
        <v>80</v>
      </c>
    </row>
    <row r="6" spans="1:6" ht="15.75">
      <c r="A6" s="159" t="s">
        <v>164</v>
      </c>
      <c r="C6" s="3"/>
      <c r="D6" s="3"/>
      <c r="E6" s="3"/>
      <c r="F6" s="3"/>
    </row>
    <row r="8" spans="4:12" s="3" customFormat="1" ht="12.75">
      <c r="D8" s="161" t="s">
        <v>28</v>
      </c>
      <c r="E8" s="161"/>
      <c r="F8" s="161"/>
      <c r="G8" s="60"/>
      <c r="H8" s="161" t="s">
        <v>29</v>
      </c>
      <c r="I8" s="161"/>
      <c r="J8" s="161"/>
      <c r="K8" s="161" t="s">
        <v>29</v>
      </c>
      <c r="L8" s="161"/>
    </row>
    <row r="9" spans="3:12" s="3" customFormat="1" ht="12.75">
      <c r="C9" s="50"/>
      <c r="D9" s="60" t="s">
        <v>56</v>
      </c>
      <c r="E9" s="56"/>
      <c r="F9" s="111" t="s">
        <v>67</v>
      </c>
      <c r="G9" s="60"/>
      <c r="H9" s="60" t="s">
        <v>56</v>
      </c>
      <c r="I9" s="60"/>
      <c r="J9" s="60" t="s">
        <v>67</v>
      </c>
      <c r="K9" s="60" t="s">
        <v>56</v>
      </c>
      <c r="L9" s="60"/>
    </row>
    <row r="10" spans="3:12" s="3" customFormat="1" ht="12.75">
      <c r="C10" s="50"/>
      <c r="D10" s="60" t="s">
        <v>57</v>
      </c>
      <c r="E10" s="56"/>
      <c r="F10" s="111" t="s">
        <v>65</v>
      </c>
      <c r="G10" s="60"/>
      <c r="H10" s="60" t="s">
        <v>57</v>
      </c>
      <c r="I10" s="60"/>
      <c r="J10" s="60" t="s">
        <v>65</v>
      </c>
      <c r="K10" s="60" t="s">
        <v>57</v>
      </c>
      <c r="L10" s="60"/>
    </row>
    <row r="11" spans="3:12" s="3" customFormat="1" ht="12.75">
      <c r="C11" s="50"/>
      <c r="D11" s="60" t="s">
        <v>58</v>
      </c>
      <c r="E11" s="56"/>
      <c r="F11" s="111" t="s">
        <v>66</v>
      </c>
      <c r="G11" s="60"/>
      <c r="H11" s="60" t="s">
        <v>59</v>
      </c>
      <c r="I11" s="60"/>
      <c r="J11" s="60" t="s">
        <v>66</v>
      </c>
      <c r="K11" s="60" t="s">
        <v>59</v>
      </c>
      <c r="L11" s="60"/>
    </row>
    <row r="12" spans="3:12" s="3" customFormat="1" ht="12.75">
      <c r="C12" s="50"/>
      <c r="D12" s="57">
        <v>40086</v>
      </c>
      <c r="E12" s="50"/>
      <c r="F12" s="122">
        <v>39721</v>
      </c>
      <c r="G12" s="20"/>
      <c r="H12" s="57">
        <f>D12</f>
        <v>40086</v>
      </c>
      <c r="I12" s="20"/>
      <c r="J12" s="123">
        <f>F12</f>
        <v>39721</v>
      </c>
      <c r="K12" s="57">
        <v>39994</v>
      </c>
      <c r="L12" s="20"/>
    </row>
    <row r="13" spans="4:12" s="3" customFormat="1" ht="12.75">
      <c r="D13" s="60" t="s">
        <v>51</v>
      </c>
      <c r="E13" s="56"/>
      <c r="F13" s="111" t="s">
        <v>51</v>
      </c>
      <c r="G13" s="60"/>
      <c r="H13" s="60" t="s">
        <v>51</v>
      </c>
      <c r="I13" s="60"/>
      <c r="J13" s="60" t="s">
        <v>51</v>
      </c>
      <c r="K13" s="60" t="s">
        <v>51</v>
      </c>
      <c r="L13" s="60"/>
    </row>
    <row r="14" ht="12.75" hidden="1"/>
    <row r="15" ht="12.75">
      <c r="A15" s="3" t="s">
        <v>101</v>
      </c>
    </row>
    <row r="16" spans="1:12" ht="12.75">
      <c r="A16" s="102" t="s">
        <v>20</v>
      </c>
      <c r="B16" s="8"/>
      <c r="D16" s="36">
        <v>5392</v>
      </c>
      <c r="E16" s="36"/>
      <c r="F16" s="36">
        <v>8292</v>
      </c>
      <c r="G16" s="13"/>
      <c r="H16" s="13">
        <f>+K16+D16</f>
        <v>9828</v>
      </c>
      <c r="I16" s="13"/>
      <c r="J16" s="13">
        <v>17428</v>
      </c>
      <c r="K16" s="81">
        <v>4436</v>
      </c>
      <c r="L16" s="81"/>
    </row>
    <row r="17" spans="1:12" ht="12.75">
      <c r="A17" s="8"/>
      <c r="B17" s="8"/>
      <c r="D17" s="36"/>
      <c r="E17" s="36"/>
      <c r="F17" s="36"/>
      <c r="G17" s="13"/>
      <c r="H17" s="13"/>
      <c r="I17" s="13"/>
      <c r="J17" s="13"/>
      <c r="K17" s="81"/>
      <c r="L17" s="81"/>
    </row>
    <row r="18" spans="1:12" ht="12.75">
      <c r="A18" s="8" t="s">
        <v>21</v>
      </c>
      <c r="B18" s="8"/>
      <c r="D18" s="36">
        <v>-5030</v>
      </c>
      <c r="E18" s="36"/>
      <c r="F18" s="36">
        <v>-7691</v>
      </c>
      <c r="G18" s="13"/>
      <c r="H18" s="13">
        <f>+K18+D18</f>
        <v>-9208</v>
      </c>
      <c r="I18" s="13"/>
      <c r="J18" s="13">
        <v>-15867</v>
      </c>
      <c r="K18" s="81">
        <v>-4178</v>
      </c>
      <c r="L18" s="81"/>
    </row>
    <row r="19" spans="1:12" ht="12.75">
      <c r="A19" s="8"/>
      <c r="B19" s="8"/>
      <c r="D19" s="36"/>
      <c r="E19" s="36"/>
      <c r="F19" s="36"/>
      <c r="G19" s="13"/>
      <c r="H19" s="13"/>
      <c r="I19" s="13"/>
      <c r="J19" s="13"/>
      <c r="K19" s="81"/>
      <c r="L19" s="81"/>
    </row>
    <row r="20" spans="1:12" ht="12.75">
      <c r="A20" s="8" t="s">
        <v>48</v>
      </c>
      <c r="B20" s="8"/>
      <c r="D20" s="36">
        <v>55</v>
      </c>
      <c r="E20" s="36"/>
      <c r="F20" s="36">
        <v>63</v>
      </c>
      <c r="G20" s="13"/>
      <c r="H20" s="13">
        <f>+K20+D20</f>
        <v>69</v>
      </c>
      <c r="I20" s="13"/>
      <c r="J20" s="13">
        <v>168</v>
      </c>
      <c r="K20" s="81">
        <v>14</v>
      </c>
      <c r="L20" s="81"/>
    </row>
    <row r="21" spans="1:12" ht="12.75">
      <c r="A21" s="8"/>
      <c r="B21" s="8"/>
      <c r="D21" s="101"/>
      <c r="E21" s="101"/>
      <c r="F21" s="101"/>
      <c r="G21" s="15"/>
      <c r="H21" s="14"/>
      <c r="I21" s="14"/>
      <c r="J21" s="14"/>
      <c r="K21" s="101"/>
      <c r="L21" s="101"/>
    </row>
    <row r="22" spans="1:12" ht="12.75">
      <c r="A22" s="102" t="s">
        <v>136</v>
      </c>
      <c r="B22" s="8"/>
      <c r="D22" s="36">
        <f>SUM(D16:D21)</f>
        <v>417</v>
      </c>
      <c r="E22" s="36"/>
      <c r="F22" s="36">
        <f>SUM(F16:F21)</f>
        <v>664</v>
      </c>
      <c r="G22" s="13"/>
      <c r="H22" s="13">
        <f>SUM(H16:H21)</f>
        <v>689</v>
      </c>
      <c r="I22" s="13"/>
      <c r="J22" s="13">
        <f>SUM(J16:J21)</f>
        <v>1729</v>
      </c>
      <c r="K22" s="81">
        <f>SUM(K16:K21)</f>
        <v>272</v>
      </c>
      <c r="L22" s="81"/>
    </row>
    <row r="23" spans="1:12" ht="12.75">
      <c r="A23" s="8"/>
      <c r="B23" s="8"/>
      <c r="D23" s="36"/>
      <c r="E23" s="36"/>
      <c r="F23" s="36"/>
      <c r="G23" s="13"/>
      <c r="H23" s="13"/>
      <c r="I23" s="13"/>
      <c r="J23" s="13"/>
      <c r="K23" s="81"/>
      <c r="L23" s="81"/>
    </row>
    <row r="24" spans="1:12" ht="12.75">
      <c r="A24" s="8" t="s">
        <v>22</v>
      </c>
      <c r="B24" s="8"/>
      <c r="D24" s="36">
        <v>-196</v>
      </c>
      <c r="E24" s="36"/>
      <c r="F24" s="36">
        <v>-239</v>
      </c>
      <c r="G24" s="13"/>
      <c r="H24" s="13">
        <f>+K24+D24</f>
        <v>-394</v>
      </c>
      <c r="I24" s="13"/>
      <c r="J24" s="13">
        <v>-509</v>
      </c>
      <c r="K24" s="81">
        <v>-198</v>
      </c>
      <c r="L24" s="81"/>
    </row>
    <row r="25" spans="1:12" ht="12.75">
      <c r="A25" s="8"/>
      <c r="B25" s="8"/>
      <c r="D25" s="36"/>
      <c r="E25" s="36"/>
      <c r="F25" s="36"/>
      <c r="G25" s="13"/>
      <c r="H25" s="13"/>
      <c r="I25" s="13"/>
      <c r="J25" s="13"/>
      <c r="K25" s="81"/>
      <c r="L25" s="81"/>
    </row>
    <row r="26" spans="1:2" ht="12.75" hidden="1">
      <c r="A26" s="8" t="s">
        <v>124</v>
      </c>
      <c r="B26" s="8"/>
    </row>
    <row r="27" spans="1:12" ht="12.75" hidden="1">
      <c r="A27" s="8" t="s">
        <v>125</v>
      </c>
      <c r="B27" s="8"/>
      <c r="D27" s="36">
        <v>0</v>
      </c>
      <c r="E27" s="36"/>
      <c r="F27" s="78">
        <v>0</v>
      </c>
      <c r="G27" s="13"/>
      <c r="H27" s="13"/>
      <c r="I27" s="13"/>
      <c r="J27" s="13"/>
      <c r="K27" s="81">
        <f>D27</f>
        <v>0</v>
      </c>
      <c r="L27" s="81"/>
    </row>
    <row r="28" spans="1:12" ht="12.75" hidden="1">
      <c r="A28" s="8"/>
      <c r="B28" s="8"/>
      <c r="D28" s="36"/>
      <c r="E28" s="36"/>
      <c r="F28" s="36"/>
      <c r="G28" s="13"/>
      <c r="H28" s="13"/>
      <c r="I28" s="13"/>
      <c r="J28" s="13"/>
      <c r="K28" s="81"/>
      <c r="L28" s="81"/>
    </row>
    <row r="29" spans="1:12" ht="12.75" hidden="1">
      <c r="A29" s="8" t="s">
        <v>98</v>
      </c>
      <c r="B29" s="8"/>
      <c r="D29" s="36"/>
      <c r="E29" s="36"/>
      <c r="F29" s="36"/>
      <c r="K29" s="81"/>
      <c r="L29" s="33"/>
    </row>
    <row r="30" spans="1:12" ht="12.75" hidden="1">
      <c r="A30" s="8" t="s">
        <v>99</v>
      </c>
      <c r="B30" s="8"/>
      <c r="D30" s="36">
        <v>0</v>
      </c>
      <c r="E30" s="36"/>
      <c r="F30" s="36">
        <v>0</v>
      </c>
      <c r="G30" s="13"/>
      <c r="H30" s="13"/>
      <c r="I30" s="13"/>
      <c r="J30" s="13"/>
      <c r="K30" s="81">
        <f>D30</f>
        <v>0</v>
      </c>
      <c r="L30" s="81"/>
    </row>
    <row r="31" spans="1:12" ht="12.75" hidden="1">
      <c r="A31" s="8"/>
      <c r="B31" s="8"/>
      <c r="D31" s="36"/>
      <c r="E31" s="36"/>
      <c r="F31" s="36"/>
      <c r="G31" s="13"/>
      <c r="H31" s="13"/>
      <c r="I31" s="13"/>
      <c r="J31" s="13"/>
      <c r="K31" s="81"/>
      <c r="L31" s="81"/>
    </row>
    <row r="32" spans="1:12" ht="12.75" hidden="1">
      <c r="A32" s="8" t="s">
        <v>126</v>
      </c>
      <c r="B32" s="8"/>
      <c r="D32" s="36"/>
      <c r="E32" s="36"/>
      <c r="F32" s="36"/>
      <c r="G32" s="13"/>
      <c r="H32" s="13"/>
      <c r="I32" s="13"/>
      <c r="J32" s="13"/>
      <c r="K32" s="81"/>
      <c r="L32" s="81"/>
    </row>
    <row r="33" spans="1:12" ht="12.75" hidden="1">
      <c r="A33" s="8" t="s">
        <v>99</v>
      </c>
      <c r="B33" s="8"/>
      <c r="D33" s="36">
        <v>0</v>
      </c>
      <c r="E33" s="36"/>
      <c r="F33" s="36">
        <v>0</v>
      </c>
      <c r="G33" s="13"/>
      <c r="H33" s="13"/>
      <c r="I33" s="13"/>
      <c r="J33" s="13"/>
      <c r="K33" s="81">
        <f>D33</f>
        <v>0</v>
      </c>
      <c r="L33" s="81"/>
    </row>
    <row r="34" spans="1:12" ht="12.75" hidden="1">
      <c r="A34" s="8"/>
      <c r="B34" s="8"/>
      <c r="D34" s="36"/>
      <c r="E34" s="36"/>
      <c r="F34" s="36"/>
      <c r="G34" s="15"/>
      <c r="H34" s="15"/>
      <c r="I34" s="15"/>
      <c r="J34" s="15"/>
      <c r="K34" s="81"/>
      <c r="L34" s="78"/>
    </row>
    <row r="35" spans="1:12" ht="12.75">
      <c r="A35" s="8" t="s">
        <v>73</v>
      </c>
      <c r="B35" s="8"/>
      <c r="D35" s="36"/>
      <c r="E35" s="36"/>
      <c r="F35" s="36"/>
      <c r="K35" s="81"/>
      <c r="L35" s="33"/>
    </row>
    <row r="36" spans="1:12" ht="12.75">
      <c r="A36" s="8" t="s">
        <v>129</v>
      </c>
      <c r="B36" s="8"/>
      <c r="D36" s="36">
        <v>0</v>
      </c>
      <c r="E36" s="36"/>
      <c r="F36" s="36">
        <v>-145</v>
      </c>
      <c r="G36" s="15"/>
      <c r="H36" s="13">
        <f>+K36+D36</f>
        <v>0</v>
      </c>
      <c r="I36" s="13"/>
      <c r="J36" s="13">
        <v>-388</v>
      </c>
      <c r="K36" s="81">
        <f>D36</f>
        <v>0</v>
      </c>
      <c r="L36" s="81"/>
    </row>
    <row r="37" spans="1:12" ht="12.75">
      <c r="A37" s="8"/>
      <c r="B37" s="8"/>
      <c r="D37" s="101"/>
      <c r="E37" s="101"/>
      <c r="F37" s="101"/>
      <c r="G37" s="15"/>
      <c r="H37" s="14"/>
      <c r="I37" s="14"/>
      <c r="J37" s="14"/>
      <c r="K37" s="101"/>
      <c r="L37" s="101"/>
    </row>
    <row r="38" spans="1:12" ht="12.75">
      <c r="A38" s="102" t="s">
        <v>137</v>
      </c>
      <c r="B38" s="8"/>
      <c r="D38" s="36">
        <f>SUM(D22:D37)</f>
        <v>221</v>
      </c>
      <c r="E38" s="36"/>
      <c r="F38" s="36">
        <f>SUM(F22:F37)</f>
        <v>280</v>
      </c>
      <c r="G38" s="13"/>
      <c r="H38" s="13">
        <f>SUM(H22:H37)</f>
        <v>295</v>
      </c>
      <c r="I38" s="13"/>
      <c r="J38" s="13">
        <f>SUM(J22:J37)</f>
        <v>832</v>
      </c>
      <c r="K38" s="81">
        <f>SUM(K22:K37)</f>
        <v>74</v>
      </c>
      <c r="L38" s="81"/>
    </row>
    <row r="39" spans="1:12" ht="12.75">
      <c r="A39" s="8"/>
      <c r="B39" s="8"/>
      <c r="D39" s="36"/>
      <c r="E39" s="36"/>
      <c r="F39" s="36"/>
      <c r="G39" s="13"/>
      <c r="H39" s="13"/>
      <c r="I39" s="13"/>
      <c r="J39" s="13"/>
      <c r="K39" s="81"/>
      <c r="L39" s="81"/>
    </row>
    <row r="40" spans="1:12" ht="12.75">
      <c r="A40" s="8" t="s">
        <v>0</v>
      </c>
      <c r="B40" s="8"/>
      <c r="D40" s="36">
        <v>-24</v>
      </c>
      <c r="E40" s="36"/>
      <c r="F40" s="36">
        <v>-47</v>
      </c>
      <c r="G40" s="13"/>
      <c r="H40" s="13">
        <f>+K40+D40</f>
        <v>-50</v>
      </c>
      <c r="I40" s="13"/>
      <c r="J40" s="13">
        <v>-111</v>
      </c>
      <c r="K40" s="81">
        <v>-26</v>
      </c>
      <c r="L40" s="81"/>
    </row>
    <row r="41" spans="1:12" ht="12.75">
      <c r="A41" s="8"/>
      <c r="B41" s="8"/>
      <c r="D41" s="36"/>
      <c r="E41" s="36"/>
      <c r="F41" s="36"/>
      <c r="G41" s="15"/>
      <c r="H41" s="15"/>
      <c r="I41" s="15"/>
      <c r="J41" s="15"/>
      <c r="K41" s="78"/>
      <c r="L41" s="78"/>
    </row>
    <row r="42" spans="1:12" ht="12.75">
      <c r="A42" s="102" t="s">
        <v>138</v>
      </c>
      <c r="B42" s="8"/>
      <c r="D42" s="101"/>
      <c r="E42" s="101"/>
      <c r="F42" s="101"/>
      <c r="G42" s="15"/>
      <c r="H42" s="14"/>
      <c r="I42" s="14"/>
      <c r="J42" s="14"/>
      <c r="K42" s="101"/>
      <c r="L42" s="101"/>
    </row>
    <row r="43" spans="1:12" ht="12.75">
      <c r="A43" s="102" t="s">
        <v>107</v>
      </c>
      <c r="B43" s="8"/>
      <c r="D43" s="36">
        <f>SUM(D38:D42)</f>
        <v>197</v>
      </c>
      <c r="E43" s="36"/>
      <c r="F43" s="36">
        <f>SUM(F38:F42)</f>
        <v>233</v>
      </c>
      <c r="G43" s="15"/>
      <c r="H43" s="15">
        <f>SUM(H38:H42)</f>
        <v>245</v>
      </c>
      <c r="I43" s="15"/>
      <c r="J43" s="15">
        <f>SUM(J38:J42)</f>
        <v>721</v>
      </c>
      <c r="K43" s="118">
        <f>SUM(K38:K42)</f>
        <v>48</v>
      </c>
      <c r="L43" s="118"/>
    </row>
    <row r="44" spans="1:12" ht="12.75">
      <c r="A44" s="8"/>
      <c r="B44" s="8"/>
      <c r="D44" s="36"/>
      <c r="E44" s="36"/>
      <c r="F44" s="36"/>
      <c r="G44" s="15"/>
      <c r="H44" s="15"/>
      <c r="I44" s="15"/>
      <c r="J44" s="15"/>
      <c r="K44" s="78"/>
      <c r="L44" s="78"/>
    </row>
    <row r="45" spans="1:12" ht="12.75">
      <c r="A45" s="102" t="s">
        <v>102</v>
      </c>
      <c r="B45" s="8"/>
      <c r="D45" s="36"/>
      <c r="E45" s="36"/>
      <c r="F45" s="36"/>
      <c r="G45" s="15"/>
      <c r="H45" s="15"/>
      <c r="I45" s="15"/>
      <c r="J45" s="15"/>
      <c r="K45" s="78"/>
      <c r="L45" s="78"/>
    </row>
    <row r="46" spans="1:12" ht="12.75">
      <c r="A46" s="8" t="s">
        <v>108</v>
      </c>
      <c r="B46" s="8"/>
      <c r="D46" s="36"/>
      <c r="E46" s="36"/>
      <c r="F46" s="36"/>
      <c r="K46" s="33"/>
      <c r="L46" s="33"/>
    </row>
    <row r="47" spans="1:12" ht="12.75">
      <c r="A47" s="8" t="s">
        <v>109</v>
      </c>
      <c r="B47" s="8"/>
      <c r="D47" s="36">
        <v>0</v>
      </c>
      <c r="E47" s="36"/>
      <c r="F47" s="36">
        <v>-3340</v>
      </c>
      <c r="G47" s="15"/>
      <c r="H47" s="160">
        <f>+K47+D47</f>
        <v>0</v>
      </c>
      <c r="I47" s="13"/>
      <c r="J47" s="13">
        <v>-3726</v>
      </c>
      <c r="K47" s="81">
        <v>0</v>
      </c>
      <c r="L47" s="81"/>
    </row>
    <row r="48" spans="1:12" ht="12.75">
      <c r="A48" s="8"/>
      <c r="B48" s="8"/>
      <c r="D48" s="36"/>
      <c r="E48" s="36"/>
      <c r="F48" s="36"/>
      <c r="G48" s="15"/>
      <c r="H48" s="15"/>
      <c r="I48" s="15"/>
      <c r="J48" s="15"/>
      <c r="K48" s="78"/>
      <c r="L48" s="78"/>
    </row>
    <row r="49" spans="1:12" ht="12.75">
      <c r="A49" s="102" t="s">
        <v>171</v>
      </c>
      <c r="B49" s="8"/>
      <c r="G49" s="1"/>
      <c r="H49" s="1"/>
      <c r="I49" s="1"/>
      <c r="J49" s="1"/>
      <c r="K49" s="1"/>
      <c r="L49" s="1"/>
    </row>
    <row r="50" spans="1:12" ht="13.5" thickBot="1">
      <c r="A50" s="102" t="s">
        <v>170</v>
      </c>
      <c r="B50" s="8"/>
      <c r="D50" s="38">
        <f>SUM(D43:D48)</f>
        <v>197</v>
      </c>
      <c r="E50" s="38"/>
      <c r="F50" s="38">
        <f>SUM(F43:F48)</f>
        <v>-3107</v>
      </c>
      <c r="G50" s="15"/>
      <c r="H50" s="16">
        <f>SUM(H43:H49)</f>
        <v>245</v>
      </c>
      <c r="I50" s="16"/>
      <c r="J50" s="16">
        <f>SUM(J43:J49)</f>
        <v>-3005</v>
      </c>
      <c r="K50" s="119">
        <f>SUM(K43:K48)</f>
        <v>48</v>
      </c>
      <c r="L50" s="119"/>
    </row>
    <row r="51" spans="1:12" ht="13.5" thickTop="1">
      <c r="A51" s="8"/>
      <c r="B51" s="8"/>
      <c r="D51" s="36"/>
      <c r="E51" s="36"/>
      <c r="F51" s="36"/>
      <c r="G51" s="15"/>
      <c r="H51" s="15"/>
      <c r="I51" s="15"/>
      <c r="J51" s="15"/>
      <c r="K51" s="78"/>
      <c r="L51" s="78"/>
    </row>
    <row r="52" spans="1:12" ht="12.75">
      <c r="A52" s="8"/>
      <c r="B52" s="8"/>
      <c r="G52" s="120"/>
      <c r="H52" s="120"/>
      <c r="I52" s="120"/>
      <c r="J52" s="120"/>
      <c r="K52" s="120"/>
      <c r="L52" s="120"/>
    </row>
    <row r="53" spans="1:12" ht="12.75">
      <c r="A53" s="8" t="s">
        <v>114</v>
      </c>
      <c r="B53" s="8"/>
      <c r="G53" s="120"/>
      <c r="H53" s="120"/>
      <c r="I53" s="120"/>
      <c r="J53" s="120"/>
      <c r="K53" s="120"/>
      <c r="L53" s="120"/>
    </row>
    <row r="54" spans="1:12" ht="12.75">
      <c r="A54" s="8" t="s">
        <v>70</v>
      </c>
      <c r="B54" s="8"/>
      <c r="G54" s="120"/>
      <c r="H54" s="120"/>
      <c r="I54" s="120"/>
      <c r="J54" s="120"/>
      <c r="K54" s="120"/>
      <c r="L54" s="120"/>
    </row>
    <row r="55" spans="1:12" ht="12.75" customHeight="1" hidden="1">
      <c r="A55" s="8" t="s">
        <v>7</v>
      </c>
      <c r="B55" s="8"/>
      <c r="D55" s="33">
        <v>400000</v>
      </c>
      <c r="E55" s="33"/>
      <c r="F55" s="33">
        <v>400000</v>
      </c>
      <c r="G55" s="121"/>
      <c r="H55" s="33">
        <v>400000</v>
      </c>
      <c r="I55" s="33"/>
      <c r="J55" s="33">
        <v>400000</v>
      </c>
      <c r="K55" s="33">
        <v>400000</v>
      </c>
      <c r="L55" s="33"/>
    </row>
    <row r="56" spans="1:12" ht="12.75" customHeight="1">
      <c r="A56" s="1" t="s">
        <v>122</v>
      </c>
      <c r="B56" s="8"/>
      <c r="G56" s="121"/>
      <c r="H56" s="121"/>
      <c r="I56" s="121"/>
      <c r="J56" s="121"/>
      <c r="K56" s="121"/>
      <c r="L56" s="121"/>
    </row>
    <row r="57" spans="1:12" ht="12.75">
      <c r="A57" s="1" t="s">
        <v>105</v>
      </c>
      <c r="D57" s="34">
        <f>+D43/D55*100</f>
        <v>0.04925</v>
      </c>
      <c r="E57" s="34"/>
      <c r="F57" s="34">
        <f>+F43/F55*100</f>
        <v>0.05825</v>
      </c>
      <c r="G57" s="46"/>
      <c r="H57" s="34">
        <f>+H43/H55*100</f>
        <v>0.06125</v>
      </c>
      <c r="I57" s="34"/>
      <c r="J57" s="34">
        <f>+J43/J55*100</f>
        <v>0.18025</v>
      </c>
      <c r="K57" s="34">
        <f>+K43/K55*100</f>
        <v>0.012</v>
      </c>
      <c r="L57" s="34"/>
    </row>
    <row r="58" spans="1:12" ht="12.75">
      <c r="A58" s="1" t="s">
        <v>106</v>
      </c>
      <c r="D58" s="34">
        <f>+D47/D55*100</f>
        <v>0</v>
      </c>
      <c r="E58" s="34"/>
      <c r="F58" s="34">
        <f>+F47/F55*100</f>
        <v>-0.835</v>
      </c>
      <c r="G58" s="46"/>
      <c r="H58" s="143">
        <f>+H47/H55*100</f>
        <v>0</v>
      </c>
      <c r="I58" s="143"/>
      <c r="J58" s="34">
        <f>+J47/J55*100</f>
        <v>-0.9315</v>
      </c>
      <c r="K58" s="34">
        <f>+K47/K55*100</f>
        <v>0</v>
      </c>
      <c r="L58" s="34"/>
    </row>
    <row r="59" spans="4:12" ht="13.5" thickBot="1">
      <c r="D59" s="110">
        <f>SUM(D57:D58)</f>
        <v>0.04925</v>
      </c>
      <c r="E59" s="110"/>
      <c r="F59" s="110">
        <f>SUM(F57:F58)</f>
        <v>-0.7767499999999999</v>
      </c>
      <c r="G59" s="46"/>
      <c r="H59" s="110">
        <f>SUM(H57:H58)</f>
        <v>0.06125</v>
      </c>
      <c r="I59" s="144"/>
      <c r="J59" s="110">
        <f>SUM(J57:J58)</f>
        <v>-0.75125</v>
      </c>
      <c r="K59" s="110">
        <f>SUM(K57:K58)</f>
        <v>0.012</v>
      </c>
      <c r="L59" s="110"/>
    </row>
    <row r="60" spans="1:12" ht="13.5" thickBot="1">
      <c r="A60" s="1" t="s">
        <v>25</v>
      </c>
      <c r="D60" s="17" t="s">
        <v>12</v>
      </c>
      <c r="E60" s="17"/>
      <c r="F60" s="17" t="s">
        <v>12</v>
      </c>
      <c r="G60" s="46"/>
      <c r="H60" s="17" t="s">
        <v>12</v>
      </c>
      <c r="I60" s="17"/>
      <c r="J60" s="17" t="s">
        <v>12</v>
      </c>
      <c r="K60" s="17" t="s">
        <v>12</v>
      </c>
      <c r="L60" s="17"/>
    </row>
    <row r="61" spans="7:12" ht="13.5" thickTop="1">
      <c r="G61" s="120"/>
      <c r="H61" s="120"/>
      <c r="I61" s="120"/>
      <c r="J61" s="120"/>
      <c r="K61" s="120"/>
      <c r="L61" s="120"/>
    </row>
    <row r="62" ht="12.75">
      <c r="A62" s="147"/>
    </row>
    <row r="63" ht="12.75">
      <c r="A63" s="147"/>
    </row>
    <row r="77" ht="12.75">
      <c r="A77" s="3" t="s">
        <v>27</v>
      </c>
    </row>
    <row r="78" spans="1:10" ht="12.75">
      <c r="A78" s="3" t="s">
        <v>131</v>
      </c>
      <c r="J78" s="12" t="s">
        <v>172</v>
      </c>
    </row>
  </sheetData>
  <mergeCells count="3">
    <mergeCell ref="D8:F8"/>
    <mergeCell ref="K8:L8"/>
    <mergeCell ref="H8:J8"/>
  </mergeCells>
  <printOptions horizontalCentered="1"/>
  <pageMargins left="0.75" right="0.31" top="0.5" bottom="0.34" header="0.3" footer="0.2"/>
  <pageSetup horizontalDpi="180" verticalDpi="18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40">
      <selection activeCell="Q7" sqref="Q7"/>
    </sheetView>
  </sheetViews>
  <sheetFormatPr defaultColWidth="9.140625" defaultRowHeight="12.75"/>
  <cols>
    <col min="1" max="1" width="5.7109375" style="54" customWidth="1"/>
    <col min="2" max="2" width="9.57421875" style="54" bestFit="1" customWidth="1"/>
    <col min="3" max="3" width="20.7109375" style="54" customWidth="1"/>
    <col min="4" max="4" width="5.7109375" style="54" customWidth="1"/>
    <col min="5" max="5" width="15.7109375" style="54" customWidth="1"/>
    <col min="6" max="6" width="8.7109375" style="54" customWidth="1"/>
    <col min="7" max="7" width="17.421875" style="55" customWidth="1"/>
    <col min="8" max="8" width="9.140625" style="54" customWidth="1"/>
    <col min="9" max="9" width="9.57421875" style="84" bestFit="1" customWidth="1"/>
    <col min="10" max="16384" width="9.140625" style="54" customWidth="1"/>
  </cols>
  <sheetData>
    <row r="1" spans="1:8" ht="16.5">
      <c r="A1" s="162" t="str">
        <f>PL!A1</f>
        <v>GSB GROUP BERHAD </v>
      </c>
      <c r="B1" s="162"/>
      <c r="C1" s="162"/>
      <c r="D1" s="162"/>
      <c r="E1" s="162"/>
      <c r="F1" s="162"/>
      <c r="G1" s="162"/>
      <c r="H1" s="162"/>
    </row>
    <row r="2" spans="1:9" s="82" customFormat="1" ht="12.75">
      <c r="A2" s="5" t="str">
        <f>PL!A2</f>
        <v>(Company No. 287036-X)</v>
      </c>
      <c r="E2" s="92"/>
      <c r="G2" s="83"/>
      <c r="I2" s="85"/>
    </row>
    <row r="3" spans="1:5" ht="12.75">
      <c r="A3" s="5" t="s">
        <v>26</v>
      </c>
      <c r="E3" s="92"/>
    </row>
    <row r="4" spans="1:5" ht="9" customHeight="1">
      <c r="A4" s="5"/>
      <c r="E4" s="92"/>
    </row>
    <row r="5" spans="1:5" ht="15.75">
      <c r="A5" s="159" t="s">
        <v>49</v>
      </c>
      <c r="E5" s="92"/>
    </row>
    <row r="6" spans="1:5" ht="15.75">
      <c r="A6" s="159" t="s">
        <v>79</v>
      </c>
      <c r="B6" s="117" t="s">
        <v>165</v>
      </c>
      <c r="E6" s="92"/>
    </row>
    <row r="7" spans="5:9" s="3" customFormat="1" ht="12.75" customHeight="1">
      <c r="E7" s="50" t="s">
        <v>61</v>
      </c>
      <c r="F7" s="50"/>
      <c r="G7" s="20" t="s">
        <v>62</v>
      </c>
      <c r="I7" s="86"/>
    </row>
    <row r="8" spans="5:9" s="3" customFormat="1" ht="12.75" customHeight="1">
      <c r="E8" s="50" t="s">
        <v>60</v>
      </c>
      <c r="F8" s="50"/>
      <c r="G8" s="20" t="s">
        <v>54</v>
      </c>
      <c r="I8" s="86"/>
    </row>
    <row r="9" spans="5:9" s="3" customFormat="1" ht="12.75" customHeight="1">
      <c r="E9" s="157">
        <f>PL!D12</f>
        <v>40086</v>
      </c>
      <c r="F9" s="51"/>
      <c r="G9" s="61">
        <v>39903</v>
      </c>
      <c r="I9" s="86"/>
    </row>
    <row r="10" spans="5:9" s="3" customFormat="1" ht="12.75" customHeight="1">
      <c r="E10" s="50" t="s">
        <v>47</v>
      </c>
      <c r="F10" s="50"/>
      <c r="G10" s="20" t="s">
        <v>47</v>
      </c>
      <c r="I10" s="86"/>
    </row>
    <row r="11" spans="6:9" s="3" customFormat="1" ht="12.75" customHeight="1">
      <c r="F11" s="50"/>
      <c r="G11" s="58" t="s">
        <v>95</v>
      </c>
      <c r="I11" s="86"/>
    </row>
    <row r="12" spans="1:9" s="3" customFormat="1" ht="12.75" customHeight="1">
      <c r="A12" s="3" t="s">
        <v>139</v>
      </c>
      <c r="F12" s="50"/>
      <c r="G12" s="58"/>
      <c r="I12" s="86"/>
    </row>
    <row r="13" spans="2:12" s="1" customFormat="1" ht="12.75" customHeight="1">
      <c r="B13" s="1" t="s">
        <v>87</v>
      </c>
      <c r="E13" s="36">
        <v>7970</v>
      </c>
      <c r="F13" s="36"/>
      <c r="G13" s="36">
        <v>8860</v>
      </c>
      <c r="H13" s="90"/>
      <c r="I13" s="91"/>
      <c r="K13" s="52"/>
      <c r="L13" s="52"/>
    </row>
    <row r="14" spans="2:11" s="1" customFormat="1" ht="12.75" customHeight="1">
      <c r="B14" s="1" t="s">
        <v>72</v>
      </c>
      <c r="E14" s="36">
        <v>18879</v>
      </c>
      <c r="F14" s="36"/>
      <c r="G14" s="36">
        <f>16982+1992</f>
        <v>18974</v>
      </c>
      <c r="H14" s="90"/>
      <c r="I14" s="91"/>
      <c r="K14" s="52"/>
    </row>
    <row r="15" spans="2:11" s="1" customFormat="1" ht="12.75" customHeight="1">
      <c r="B15" s="1" t="s">
        <v>75</v>
      </c>
      <c r="E15" s="36">
        <v>3115</v>
      </c>
      <c r="F15" s="36"/>
      <c r="G15" s="36">
        <v>3113</v>
      </c>
      <c r="H15" s="90"/>
      <c r="I15" s="91"/>
      <c r="K15" s="52"/>
    </row>
    <row r="16" spans="2:11" s="1" customFormat="1" ht="12.75" customHeight="1">
      <c r="B16" s="1" t="s">
        <v>78</v>
      </c>
      <c r="E16" s="36">
        <v>4164</v>
      </c>
      <c r="F16" s="36"/>
      <c r="G16" s="36">
        <v>4194</v>
      </c>
      <c r="H16" s="90"/>
      <c r="I16" s="91"/>
      <c r="K16" s="52"/>
    </row>
    <row r="17" spans="2:11" ht="12.75" customHeight="1">
      <c r="B17" s="1" t="s">
        <v>82</v>
      </c>
      <c r="C17" s="1"/>
      <c r="D17" s="1"/>
      <c r="E17" s="36">
        <v>12</v>
      </c>
      <c r="F17" s="36"/>
      <c r="G17" s="36">
        <v>12</v>
      </c>
      <c r="H17" s="90"/>
      <c r="I17" s="91"/>
      <c r="K17" s="52"/>
    </row>
    <row r="18" spans="2:11" s="1" customFormat="1" ht="12.75" customHeight="1">
      <c r="B18" s="1" t="s">
        <v>83</v>
      </c>
      <c r="E18" s="36">
        <v>16</v>
      </c>
      <c r="F18" s="36"/>
      <c r="G18" s="36">
        <v>16</v>
      </c>
      <c r="H18" s="90"/>
      <c r="I18" s="91"/>
      <c r="K18" s="52"/>
    </row>
    <row r="19" spans="1:11" s="1" customFormat="1" ht="12.75" customHeight="1">
      <c r="A19" s="3" t="s">
        <v>140</v>
      </c>
      <c r="E19" s="37">
        <f>SUM(E13:E18)</f>
        <v>34156</v>
      </c>
      <c r="F19" s="37"/>
      <c r="G19" s="37">
        <f>SUM(G13:G18)</f>
        <v>35169</v>
      </c>
      <c r="H19" s="90"/>
      <c r="I19" s="91"/>
      <c r="K19" s="52"/>
    </row>
    <row r="20" spans="5:11" s="1" customFormat="1" ht="12.75" customHeight="1">
      <c r="E20" s="36"/>
      <c r="F20" s="36"/>
      <c r="G20" s="36"/>
      <c r="H20" s="90"/>
      <c r="I20" s="91"/>
      <c r="K20" s="52"/>
    </row>
    <row r="21" spans="2:11" s="1" customFormat="1" ht="12.75" customHeight="1">
      <c r="B21" s="1" t="s">
        <v>81</v>
      </c>
      <c r="E21" s="36">
        <v>981</v>
      </c>
      <c r="F21" s="36"/>
      <c r="G21" s="36">
        <v>964</v>
      </c>
      <c r="H21" s="90"/>
      <c r="I21" s="91"/>
      <c r="K21" s="52"/>
    </row>
    <row r="22" spans="2:11" s="1" customFormat="1" ht="12.75" customHeight="1">
      <c r="B22" s="1" t="s">
        <v>77</v>
      </c>
      <c r="E22" s="36">
        <v>4879</v>
      </c>
      <c r="F22" s="36"/>
      <c r="G22" s="36">
        <v>6512</v>
      </c>
      <c r="H22" s="90"/>
      <c r="I22" s="91"/>
      <c r="K22" s="52"/>
    </row>
    <row r="23" spans="2:11" s="1" customFormat="1" ht="12.75" customHeight="1">
      <c r="B23" s="1" t="s">
        <v>2</v>
      </c>
      <c r="E23" s="36">
        <f>8730-1043</f>
        <v>7687</v>
      </c>
      <c r="F23" s="36"/>
      <c r="G23" s="36">
        <f>5622+86</f>
        <v>5708</v>
      </c>
      <c r="H23" s="90"/>
      <c r="I23" s="91"/>
      <c r="K23" s="52"/>
    </row>
    <row r="24" spans="2:11" s="1" customFormat="1" ht="12.75" customHeight="1">
      <c r="B24" s="1" t="s">
        <v>14</v>
      </c>
      <c r="E24" s="36">
        <f>832+165</f>
        <v>997</v>
      </c>
      <c r="F24" s="71"/>
      <c r="G24" s="36">
        <f>552+499-86</f>
        <v>965</v>
      </c>
      <c r="H24" s="90"/>
      <c r="I24" s="91"/>
      <c r="K24" s="52"/>
    </row>
    <row r="25" spans="2:11" s="1" customFormat="1" ht="12.75" customHeight="1">
      <c r="B25" s="1" t="s">
        <v>84</v>
      </c>
      <c r="E25" s="36">
        <v>427</v>
      </c>
      <c r="F25" s="36"/>
      <c r="G25" s="36">
        <v>374</v>
      </c>
      <c r="H25" s="90"/>
      <c r="I25" s="91"/>
      <c r="J25" s="52"/>
      <c r="K25" s="52"/>
    </row>
    <row r="26" spans="2:11" s="1" customFormat="1" ht="12.75" customHeight="1">
      <c r="B26" s="1" t="s">
        <v>15</v>
      </c>
      <c r="E26" s="36">
        <v>2629</v>
      </c>
      <c r="F26" s="36"/>
      <c r="G26" s="36">
        <v>2609</v>
      </c>
      <c r="H26" s="90"/>
      <c r="I26" s="91"/>
      <c r="K26" s="52"/>
    </row>
    <row r="27" spans="2:11" s="1" customFormat="1" ht="12.75" customHeight="1">
      <c r="B27" s="1" t="s">
        <v>13</v>
      </c>
      <c r="E27" s="36">
        <v>2824</v>
      </c>
      <c r="F27" s="36"/>
      <c r="G27" s="36">
        <v>4704</v>
      </c>
      <c r="H27" s="90"/>
      <c r="I27" s="91"/>
      <c r="K27" s="52"/>
    </row>
    <row r="28" spans="1:11" s="1" customFormat="1" ht="12.75" customHeight="1">
      <c r="A28" s="3" t="s">
        <v>141</v>
      </c>
      <c r="B28" s="5"/>
      <c r="E28" s="37">
        <f>SUM(E21:E27)</f>
        <v>20424</v>
      </c>
      <c r="F28" s="37"/>
      <c r="G28" s="136">
        <f>SUM(G21:G27)</f>
        <v>21836</v>
      </c>
      <c r="H28" s="90"/>
      <c r="I28" s="91"/>
      <c r="K28" s="52"/>
    </row>
    <row r="29" spans="5:11" s="1" customFormat="1" ht="12.75" customHeight="1">
      <c r="E29" s="36"/>
      <c r="F29" s="36"/>
      <c r="G29" s="71"/>
      <c r="H29" s="90"/>
      <c r="I29" s="91"/>
      <c r="K29" s="52"/>
    </row>
    <row r="30" spans="1:11" s="1" customFormat="1" ht="12.75" customHeight="1" thickBot="1">
      <c r="A30" s="3" t="s">
        <v>142</v>
      </c>
      <c r="E30" s="38">
        <f>+E19+E28</f>
        <v>54580</v>
      </c>
      <c r="F30" s="38"/>
      <c r="G30" s="38">
        <f>+G19+G28</f>
        <v>57005</v>
      </c>
      <c r="H30" s="90"/>
      <c r="I30" s="91"/>
      <c r="K30" s="52"/>
    </row>
    <row r="31" spans="5:11" s="1" customFormat="1" ht="12.75" customHeight="1" thickTop="1">
      <c r="E31" s="36"/>
      <c r="F31" s="36"/>
      <c r="G31" s="71"/>
      <c r="H31" s="90"/>
      <c r="I31" s="91"/>
      <c r="K31" s="52"/>
    </row>
    <row r="32" spans="1:11" s="1" customFormat="1" ht="12.75" customHeight="1">
      <c r="A32" s="3" t="s">
        <v>68</v>
      </c>
      <c r="E32" s="36"/>
      <c r="F32" s="36"/>
      <c r="G32" s="71"/>
      <c r="H32" s="90"/>
      <c r="I32" s="91"/>
      <c r="K32" s="52"/>
    </row>
    <row r="33" spans="2:11" s="1" customFormat="1" ht="12.75" customHeight="1">
      <c r="B33" s="1" t="s">
        <v>7</v>
      </c>
      <c r="E33" s="36">
        <v>40000</v>
      </c>
      <c r="F33" s="36"/>
      <c r="G33" s="71">
        <v>40000</v>
      </c>
      <c r="H33" s="90"/>
      <c r="I33" s="91"/>
      <c r="K33" s="52"/>
    </row>
    <row r="34" spans="2:11" s="1" customFormat="1" ht="12.75" customHeight="1">
      <c r="B34" s="1" t="s">
        <v>8</v>
      </c>
      <c r="E34" s="36"/>
      <c r="F34" s="36"/>
      <c r="G34" s="71"/>
      <c r="H34" s="90"/>
      <c r="I34" s="91"/>
      <c r="K34" s="52"/>
    </row>
    <row r="35" spans="2:11" s="1" customFormat="1" ht="12.75" customHeight="1">
      <c r="B35" s="5" t="s">
        <v>143</v>
      </c>
      <c r="E35" s="36">
        <v>940</v>
      </c>
      <c r="F35" s="36"/>
      <c r="G35" s="36">
        <v>940</v>
      </c>
      <c r="H35" s="90"/>
      <c r="I35" s="91"/>
      <c r="K35" s="52"/>
    </row>
    <row r="36" spans="2:11" s="1" customFormat="1" ht="12.75" customHeight="1">
      <c r="B36" s="5" t="s">
        <v>144</v>
      </c>
      <c r="E36" s="36">
        <v>1426</v>
      </c>
      <c r="F36" s="36"/>
      <c r="G36" s="36">
        <v>1426</v>
      </c>
      <c r="H36" s="90"/>
      <c r="I36" s="91"/>
      <c r="K36" s="52"/>
    </row>
    <row r="37" spans="2:11" s="1" customFormat="1" ht="12.75" customHeight="1">
      <c r="B37" s="5" t="s">
        <v>145</v>
      </c>
      <c r="E37" s="39">
        <v>-5027</v>
      </c>
      <c r="F37" s="39"/>
      <c r="G37" s="39">
        <v>-5272</v>
      </c>
      <c r="H37" s="90"/>
      <c r="I37" s="91"/>
      <c r="K37" s="52"/>
    </row>
    <row r="38" spans="1:11" s="1" customFormat="1" ht="12.75" customHeight="1">
      <c r="A38" s="3" t="s">
        <v>151</v>
      </c>
      <c r="B38" s="5"/>
      <c r="E38" s="37">
        <f>SUM(E33:E37)</f>
        <v>37339</v>
      </c>
      <c r="F38" s="39"/>
      <c r="G38" s="37">
        <f>SUM(G33:G37)</f>
        <v>37094</v>
      </c>
      <c r="H38" s="90"/>
      <c r="I38" s="91"/>
      <c r="K38" s="52"/>
    </row>
    <row r="39" spans="5:11" s="1" customFormat="1" ht="12.75" customHeight="1">
      <c r="E39" s="36"/>
      <c r="F39" s="36"/>
      <c r="G39" s="71"/>
      <c r="H39" s="90"/>
      <c r="I39" s="91"/>
      <c r="K39" s="52"/>
    </row>
    <row r="40" spans="1:11" s="1" customFormat="1" ht="12.75" customHeight="1">
      <c r="A40" s="3" t="s">
        <v>146</v>
      </c>
      <c r="E40" s="36"/>
      <c r="F40" s="36"/>
      <c r="G40" s="71"/>
      <c r="H40" s="90"/>
      <c r="I40" s="91"/>
      <c r="K40" s="52"/>
    </row>
    <row r="41" spans="2:11" s="1" customFormat="1" ht="12.75" customHeight="1">
      <c r="B41" s="1" t="s">
        <v>23</v>
      </c>
      <c r="E41" s="36">
        <v>8994</v>
      </c>
      <c r="F41" s="36"/>
      <c r="G41" s="36">
        <v>9541</v>
      </c>
      <c r="H41" s="90"/>
      <c r="I41" s="91"/>
      <c r="K41" s="52"/>
    </row>
    <row r="42" spans="2:11" s="1" customFormat="1" ht="12.75" customHeight="1">
      <c r="B42" s="1" t="s">
        <v>11</v>
      </c>
      <c r="E42" s="36">
        <v>589</v>
      </c>
      <c r="F42" s="36"/>
      <c r="G42" s="36">
        <v>589</v>
      </c>
      <c r="H42" s="90"/>
      <c r="I42" s="91"/>
      <c r="K42" s="52"/>
    </row>
    <row r="43" spans="2:11" s="1" customFormat="1" ht="12.75" customHeight="1">
      <c r="B43" s="1" t="s">
        <v>85</v>
      </c>
      <c r="E43" s="36">
        <v>2175</v>
      </c>
      <c r="F43" s="36"/>
      <c r="G43" s="36">
        <v>2175</v>
      </c>
      <c r="H43" s="90"/>
      <c r="I43" s="91"/>
      <c r="K43" s="52"/>
    </row>
    <row r="44" spans="1:11" s="1" customFormat="1" ht="12.75" customHeight="1">
      <c r="A44" s="3" t="s">
        <v>147</v>
      </c>
      <c r="E44" s="37">
        <f>SUM(E41:E43)</f>
        <v>11758</v>
      </c>
      <c r="F44" s="37"/>
      <c r="G44" s="136">
        <f>SUM(G41:G43)</f>
        <v>12305</v>
      </c>
      <c r="H44" s="90"/>
      <c r="I44" s="91"/>
      <c r="K44" s="52"/>
    </row>
    <row r="45" spans="5:11" s="1" customFormat="1" ht="12.75" customHeight="1">
      <c r="E45" s="36"/>
      <c r="F45" s="36"/>
      <c r="G45" s="71"/>
      <c r="H45" s="90"/>
      <c r="I45" s="91"/>
      <c r="K45" s="52"/>
    </row>
    <row r="46" spans="2:11" s="1" customFormat="1" ht="12.75" customHeight="1">
      <c r="B46" s="1" t="s">
        <v>4</v>
      </c>
      <c r="E46" s="36">
        <v>752</v>
      </c>
      <c r="F46" s="36"/>
      <c r="G46" s="36">
        <v>2236</v>
      </c>
      <c r="H46" s="90"/>
      <c r="I46" s="91"/>
      <c r="J46" s="52"/>
      <c r="K46" s="52"/>
    </row>
    <row r="47" spans="2:11" s="1" customFormat="1" ht="12.75" customHeight="1">
      <c r="B47" s="1" t="s">
        <v>5</v>
      </c>
      <c r="E47" s="36">
        <v>1301</v>
      </c>
      <c r="F47" s="36"/>
      <c r="G47" s="36">
        <v>1518</v>
      </c>
      <c r="H47" s="90"/>
      <c r="I47" s="91"/>
      <c r="K47" s="52"/>
    </row>
    <row r="48" spans="2:11" s="1" customFormat="1" ht="12.75" customHeight="1">
      <c r="B48" s="1" t="s">
        <v>55</v>
      </c>
      <c r="E48" s="36">
        <v>615</v>
      </c>
      <c r="F48" s="36"/>
      <c r="G48" s="36">
        <v>499</v>
      </c>
      <c r="H48" s="90"/>
      <c r="I48" s="91"/>
      <c r="K48" s="52"/>
    </row>
    <row r="49" spans="2:11" s="1" customFormat="1" ht="12.75" customHeight="1">
      <c r="B49" s="1" t="s">
        <v>0</v>
      </c>
      <c r="E49" s="36">
        <v>80</v>
      </c>
      <c r="F49" s="36"/>
      <c r="G49" s="36">
        <v>102</v>
      </c>
      <c r="H49" s="90"/>
      <c r="I49" s="91"/>
      <c r="K49" s="52"/>
    </row>
    <row r="50" spans="2:11" s="1" customFormat="1" ht="12.75" customHeight="1">
      <c r="B50" s="1" t="s">
        <v>3</v>
      </c>
      <c r="E50" s="36">
        <f>1753+745</f>
        <v>2498</v>
      </c>
      <c r="F50" s="36"/>
      <c r="G50" s="36">
        <f>1753+1100</f>
        <v>2853</v>
      </c>
      <c r="H50" s="90"/>
      <c r="I50" s="91"/>
      <c r="K50" s="52"/>
    </row>
    <row r="51" spans="2:11" s="1" customFormat="1" ht="12.75" customHeight="1">
      <c r="B51" s="1" t="s">
        <v>11</v>
      </c>
      <c r="E51" s="36">
        <v>237</v>
      </c>
      <c r="F51" s="36"/>
      <c r="G51" s="36">
        <v>398</v>
      </c>
      <c r="H51" s="90"/>
      <c r="I51" s="91"/>
      <c r="J51" s="52"/>
      <c r="K51" s="52"/>
    </row>
    <row r="52" spans="1:11" s="1" customFormat="1" ht="12.75" customHeight="1">
      <c r="A52" s="3" t="s">
        <v>148</v>
      </c>
      <c r="B52" s="5"/>
      <c r="E52" s="37">
        <f>SUM(E46:E51)</f>
        <v>5483</v>
      </c>
      <c r="F52" s="37"/>
      <c r="G52" s="136">
        <f>SUM(G46:G51)</f>
        <v>7606</v>
      </c>
      <c r="H52" s="90"/>
      <c r="I52" s="91"/>
      <c r="J52" s="52"/>
      <c r="K52" s="52"/>
    </row>
    <row r="53" spans="5:11" s="1" customFormat="1" ht="12.75" customHeight="1">
      <c r="E53" s="36"/>
      <c r="F53" s="36"/>
      <c r="G53" s="71"/>
      <c r="H53" s="90"/>
      <c r="I53" s="91"/>
      <c r="K53" s="52"/>
    </row>
    <row r="54" spans="1:11" s="1" customFormat="1" ht="12.75" customHeight="1">
      <c r="A54" s="3" t="s">
        <v>149</v>
      </c>
      <c r="E54" s="36">
        <f>+E44+E52</f>
        <v>17241</v>
      </c>
      <c r="F54" s="36"/>
      <c r="G54" s="71">
        <f>+G44+G52</f>
        <v>19911</v>
      </c>
      <c r="H54" s="90"/>
      <c r="I54" s="91"/>
      <c r="K54" s="52"/>
    </row>
    <row r="55" spans="5:11" s="1" customFormat="1" ht="12.75" customHeight="1">
      <c r="E55" s="36"/>
      <c r="F55" s="36"/>
      <c r="G55" s="91"/>
      <c r="H55" s="90"/>
      <c r="I55" s="91"/>
      <c r="K55" s="52"/>
    </row>
    <row r="56" spans="1:11" s="1" customFormat="1" ht="12.75" customHeight="1" thickBot="1">
      <c r="A56" s="3" t="s">
        <v>150</v>
      </c>
      <c r="E56" s="38">
        <f>+E38+E54</f>
        <v>54580</v>
      </c>
      <c r="F56" s="38"/>
      <c r="G56" s="38">
        <f>+G38+G54</f>
        <v>57005</v>
      </c>
      <c r="H56" s="90"/>
      <c r="I56" s="91"/>
      <c r="K56" s="52"/>
    </row>
    <row r="57" spans="6:11" s="1" customFormat="1" ht="12.75" customHeight="1" thickTop="1">
      <c r="F57" s="36"/>
      <c r="G57" s="91"/>
      <c r="H57" s="90"/>
      <c r="I57" s="91"/>
      <c r="K57" s="52"/>
    </row>
    <row r="58" spans="1:11" s="1" customFormat="1" ht="12.75" customHeight="1">
      <c r="A58" s="1" t="s">
        <v>71</v>
      </c>
      <c r="E58" s="35">
        <f>E38/400000*100</f>
        <v>9.33475</v>
      </c>
      <c r="F58" s="35"/>
      <c r="G58" s="137">
        <f>G38/400000*100</f>
        <v>9.2735</v>
      </c>
      <c r="H58" s="18"/>
      <c r="I58" s="91"/>
      <c r="K58" s="52"/>
    </row>
    <row r="59" spans="1:11" s="1" customFormat="1" ht="12.75" customHeight="1">
      <c r="A59" s="1" t="s">
        <v>123</v>
      </c>
      <c r="F59" s="36"/>
      <c r="G59" s="137"/>
      <c r="H59" s="18"/>
      <c r="I59" s="91"/>
      <c r="K59" s="52"/>
    </row>
    <row r="60" spans="5:11" s="1" customFormat="1" ht="12.75" customHeight="1">
      <c r="E60" s="52"/>
      <c r="F60" s="36"/>
      <c r="G60" s="137"/>
      <c r="H60" s="18"/>
      <c r="I60" s="91"/>
      <c r="K60" s="52"/>
    </row>
    <row r="61" spans="6:11" s="1" customFormat="1" ht="12.75" customHeight="1">
      <c r="F61" s="36"/>
      <c r="G61" s="137"/>
      <c r="H61" s="18"/>
      <c r="I61" s="91"/>
      <c r="K61" s="52"/>
    </row>
    <row r="62" spans="6:11" s="1" customFormat="1" ht="12.75" customHeight="1">
      <c r="F62" s="36"/>
      <c r="G62" s="137"/>
      <c r="H62" s="18"/>
      <c r="I62" s="91"/>
      <c r="K62" s="52"/>
    </row>
    <row r="63" spans="6:11" s="1" customFormat="1" ht="12.75" customHeight="1">
      <c r="F63" s="36"/>
      <c r="G63" s="137"/>
      <c r="H63" s="18"/>
      <c r="I63" s="91"/>
      <c r="K63" s="52"/>
    </row>
    <row r="64" spans="6:11" s="1" customFormat="1" ht="12.75" customHeight="1">
      <c r="F64" s="36"/>
      <c r="G64" s="137"/>
      <c r="H64" s="18"/>
      <c r="I64" s="91"/>
      <c r="K64" s="52"/>
    </row>
    <row r="65" spans="6:11" s="1" customFormat="1" ht="12.75" customHeight="1">
      <c r="F65" s="36"/>
      <c r="G65" s="137"/>
      <c r="H65" s="18"/>
      <c r="I65" s="91"/>
      <c r="K65" s="52"/>
    </row>
    <row r="66" spans="6:11" s="1" customFormat="1" ht="12.75" customHeight="1">
      <c r="F66" s="36"/>
      <c r="G66" s="137"/>
      <c r="H66" s="18"/>
      <c r="I66" s="91"/>
      <c r="K66" s="52"/>
    </row>
    <row r="67" spans="6:11" s="1" customFormat="1" ht="12.75" customHeight="1">
      <c r="F67" s="36"/>
      <c r="G67" s="137"/>
      <c r="H67" s="18"/>
      <c r="I67" s="91"/>
      <c r="K67" s="52"/>
    </row>
    <row r="68" spans="1:11" s="1" customFormat="1" ht="12.75" customHeight="1">
      <c r="A68" s="3" t="s">
        <v>53</v>
      </c>
      <c r="F68" s="36"/>
      <c r="G68" s="137"/>
      <c r="H68" s="18"/>
      <c r="I68" s="91"/>
      <c r="K68" s="52"/>
    </row>
    <row r="69" spans="1:9" s="1" customFormat="1" ht="12.75" customHeight="1">
      <c r="A69" s="3" t="s">
        <v>132</v>
      </c>
      <c r="G69" s="12" t="s">
        <v>159</v>
      </c>
      <c r="I69" s="36"/>
    </row>
    <row r="70" spans="1:9" s="1" customFormat="1" ht="12.75">
      <c r="A70" s="2"/>
      <c r="B70" s="2"/>
      <c r="C70" s="2"/>
      <c r="D70" s="2"/>
      <c r="E70" s="2"/>
      <c r="F70" s="2"/>
      <c r="G70" s="19"/>
      <c r="I70" s="36"/>
    </row>
    <row r="71" spans="1:9" s="1" customFormat="1" ht="12.75">
      <c r="A71" s="2"/>
      <c r="B71" s="2"/>
      <c r="C71" s="2"/>
      <c r="D71" s="2"/>
      <c r="E71" s="138"/>
      <c r="F71" s="2"/>
      <c r="G71" s="138"/>
      <c r="I71" s="36"/>
    </row>
    <row r="72" spans="1:9" s="1" customFormat="1" ht="12.75">
      <c r="A72" s="2"/>
      <c r="B72" s="2"/>
      <c r="C72" s="2"/>
      <c r="D72" s="2"/>
      <c r="E72" s="2"/>
      <c r="F72" s="2"/>
      <c r="G72" s="19"/>
      <c r="I72" s="36"/>
    </row>
    <row r="73" spans="7:9" s="1" customFormat="1" ht="12.75">
      <c r="G73" s="18"/>
      <c r="I73" s="36"/>
    </row>
    <row r="74" spans="7:9" s="1" customFormat="1" ht="12.75">
      <c r="G74" s="18"/>
      <c r="I74" s="36"/>
    </row>
    <row r="75" spans="7:9" s="1" customFormat="1" ht="12.75">
      <c r="G75" s="18"/>
      <c r="I75" s="36"/>
    </row>
    <row r="76" spans="7:9" s="1" customFormat="1" ht="12.75">
      <c r="G76" s="18"/>
      <c r="I76" s="36"/>
    </row>
    <row r="77" spans="7:9" s="1" customFormat="1" ht="12.75">
      <c r="G77" s="18"/>
      <c r="I77" s="36"/>
    </row>
    <row r="78" spans="7:9" s="1" customFormat="1" ht="12.75">
      <c r="G78" s="18"/>
      <c r="I78" s="36"/>
    </row>
    <row r="79" spans="7:9" s="1" customFormat="1" ht="12.75">
      <c r="G79" s="18"/>
      <c r="I79" s="36"/>
    </row>
    <row r="80" spans="7:9" s="1" customFormat="1" ht="12.75">
      <c r="G80" s="18"/>
      <c r="I80" s="36"/>
    </row>
    <row r="81" spans="7:9" s="1" customFormat="1" ht="12.75">
      <c r="G81" s="18"/>
      <c r="I81" s="36"/>
    </row>
    <row r="82" spans="7:9" s="1" customFormat="1" ht="12.75">
      <c r="G82" s="18"/>
      <c r="I82" s="36"/>
    </row>
    <row r="83" spans="7:9" s="1" customFormat="1" ht="12.75">
      <c r="G83" s="18"/>
      <c r="I83" s="36"/>
    </row>
    <row r="84" spans="7:9" s="1" customFormat="1" ht="12.75">
      <c r="G84" s="18"/>
      <c r="I84" s="36"/>
    </row>
    <row r="85" spans="7:9" s="1" customFormat="1" ht="12.75">
      <c r="G85" s="18"/>
      <c r="I85" s="36"/>
    </row>
    <row r="86" spans="7:9" s="1" customFormat="1" ht="12.75">
      <c r="G86" s="18"/>
      <c r="I86" s="36"/>
    </row>
    <row r="87" spans="7:9" s="1" customFormat="1" ht="12.75">
      <c r="G87" s="18"/>
      <c r="I87" s="36"/>
    </row>
    <row r="88" spans="7:9" s="1" customFormat="1" ht="12.75">
      <c r="G88" s="18"/>
      <c r="I88" s="36"/>
    </row>
    <row r="89" spans="7:9" s="1" customFormat="1" ht="12.75">
      <c r="G89" s="18"/>
      <c r="I89" s="36"/>
    </row>
    <row r="90" spans="7:9" s="1" customFormat="1" ht="12.75">
      <c r="G90" s="18"/>
      <c r="I90" s="36"/>
    </row>
    <row r="91" spans="7:9" s="1" customFormat="1" ht="12.75">
      <c r="G91" s="18"/>
      <c r="I91" s="36"/>
    </row>
    <row r="92" spans="7:9" s="1" customFormat="1" ht="12.75">
      <c r="G92" s="18"/>
      <c r="I92" s="36"/>
    </row>
    <row r="93" spans="7:9" s="1" customFormat="1" ht="12.75">
      <c r="G93" s="18"/>
      <c r="I93" s="36"/>
    </row>
    <row r="94" spans="7:9" s="1" customFormat="1" ht="12.75">
      <c r="G94" s="18"/>
      <c r="I94" s="36"/>
    </row>
    <row r="95" spans="7:9" s="1" customFormat="1" ht="12.75">
      <c r="G95" s="18"/>
      <c r="I95" s="36"/>
    </row>
    <row r="96" spans="7:9" s="1" customFormat="1" ht="12.75">
      <c r="G96" s="18"/>
      <c r="I96" s="36"/>
    </row>
    <row r="97" spans="7:9" s="1" customFormat="1" ht="12.75">
      <c r="G97" s="18"/>
      <c r="I97" s="36"/>
    </row>
    <row r="98" spans="7:9" s="1" customFormat="1" ht="12.75">
      <c r="G98" s="18"/>
      <c r="I98" s="36"/>
    </row>
    <row r="99" spans="7:9" s="1" customFormat="1" ht="12.75">
      <c r="G99" s="18"/>
      <c r="I99" s="36"/>
    </row>
    <row r="100" spans="7:9" s="1" customFormat="1" ht="12.75">
      <c r="G100" s="18"/>
      <c r="I100" s="36"/>
    </row>
    <row r="101" spans="7:9" s="1" customFormat="1" ht="12.75">
      <c r="G101" s="18"/>
      <c r="I101" s="36"/>
    </row>
    <row r="102" spans="7:9" s="1" customFormat="1" ht="12.75">
      <c r="G102" s="18"/>
      <c r="I102" s="36"/>
    </row>
    <row r="103" spans="7:9" s="1" customFormat="1" ht="12.75">
      <c r="G103" s="18"/>
      <c r="I103" s="36"/>
    </row>
    <row r="104" spans="7:9" s="1" customFormat="1" ht="12.75">
      <c r="G104" s="18"/>
      <c r="I104" s="36"/>
    </row>
    <row r="105" spans="7:9" s="1" customFormat="1" ht="12.75">
      <c r="G105" s="18"/>
      <c r="I105" s="36"/>
    </row>
    <row r="106" spans="7:9" s="1" customFormat="1" ht="12.75">
      <c r="G106" s="18"/>
      <c r="I106" s="36"/>
    </row>
    <row r="107" spans="7:9" s="1" customFormat="1" ht="12.75">
      <c r="G107" s="18"/>
      <c r="I107" s="36"/>
    </row>
    <row r="108" spans="7:9" s="1" customFormat="1" ht="12.75">
      <c r="G108" s="18"/>
      <c r="I108" s="36"/>
    </row>
    <row r="109" spans="7:9" s="1" customFormat="1" ht="12.75">
      <c r="G109" s="18"/>
      <c r="I109" s="36"/>
    </row>
    <row r="110" spans="7:9" s="1" customFormat="1" ht="12.75">
      <c r="G110" s="18"/>
      <c r="I110" s="36"/>
    </row>
    <row r="111" spans="7:9" s="1" customFormat="1" ht="12.75">
      <c r="G111" s="18"/>
      <c r="I111" s="36"/>
    </row>
    <row r="112" spans="7:9" s="1" customFormat="1" ht="12.75">
      <c r="G112" s="18"/>
      <c r="I112" s="36"/>
    </row>
    <row r="113" spans="7:9" s="1" customFormat="1" ht="12.75">
      <c r="G113" s="18"/>
      <c r="I113" s="36"/>
    </row>
    <row r="114" spans="7:9" s="1" customFormat="1" ht="12.75">
      <c r="G114" s="18"/>
      <c r="I114" s="36"/>
    </row>
    <row r="115" spans="7:9" s="1" customFormat="1" ht="12.75">
      <c r="G115" s="18"/>
      <c r="I115" s="36"/>
    </row>
    <row r="116" spans="7:9" s="1" customFormat="1" ht="12.75">
      <c r="G116" s="18"/>
      <c r="I116" s="36"/>
    </row>
    <row r="117" spans="7:9" s="1" customFormat="1" ht="12.75">
      <c r="G117" s="18"/>
      <c r="I117" s="36"/>
    </row>
    <row r="118" spans="7:9" s="1" customFormat="1" ht="12.75">
      <c r="G118" s="18"/>
      <c r="I118" s="36"/>
    </row>
    <row r="119" spans="7:9" s="1" customFormat="1" ht="12.75">
      <c r="G119" s="18"/>
      <c r="I119" s="36"/>
    </row>
    <row r="120" spans="7:9" s="1" customFormat="1" ht="12.75">
      <c r="G120" s="18"/>
      <c r="I120" s="36"/>
    </row>
    <row r="121" spans="7:9" s="1" customFormat="1" ht="12.75">
      <c r="G121" s="18"/>
      <c r="I121" s="36"/>
    </row>
    <row r="122" spans="7:9" s="1" customFormat="1" ht="12.75">
      <c r="G122" s="18"/>
      <c r="I122" s="36"/>
    </row>
    <row r="123" spans="7:9" s="1" customFormat="1" ht="12.75">
      <c r="G123" s="18"/>
      <c r="I123" s="36"/>
    </row>
    <row r="124" spans="7:9" s="1" customFormat="1" ht="12.75">
      <c r="G124" s="18"/>
      <c r="I124" s="36"/>
    </row>
    <row r="125" spans="7:9" s="1" customFormat="1" ht="12.75">
      <c r="G125" s="18"/>
      <c r="I125" s="36"/>
    </row>
    <row r="126" spans="7:9" s="1" customFormat="1" ht="12.75">
      <c r="G126" s="18"/>
      <c r="I126" s="36"/>
    </row>
    <row r="127" spans="7:9" s="1" customFormat="1" ht="12.75">
      <c r="G127" s="18"/>
      <c r="I127" s="36"/>
    </row>
    <row r="128" spans="7:9" s="1" customFormat="1" ht="12.75">
      <c r="G128" s="18"/>
      <c r="I128" s="36"/>
    </row>
    <row r="129" spans="7:9" s="1" customFormat="1" ht="12.75">
      <c r="G129" s="18"/>
      <c r="I129" s="36"/>
    </row>
    <row r="130" spans="7:9" s="1" customFormat="1" ht="12.75">
      <c r="G130" s="18"/>
      <c r="I130" s="36"/>
    </row>
    <row r="131" spans="7:9" s="1" customFormat="1" ht="12.75">
      <c r="G131" s="18"/>
      <c r="I131" s="36"/>
    </row>
    <row r="132" spans="7:9" s="1" customFormat="1" ht="12.75">
      <c r="G132" s="18"/>
      <c r="I132" s="36"/>
    </row>
    <row r="133" spans="7:9" s="1" customFormat="1" ht="12.75">
      <c r="G133" s="18"/>
      <c r="I133" s="36"/>
    </row>
    <row r="134" spans="7:9" s="1" customFormat="1" ht="12.75">
      <c r="G134" s="18"/>
      <c r="I134" s="36"/>
    </row>
    <row r="135" spans="7:9" s="1" customFormat="1" ht="12.75">
      <c r="G135" s="18"/>
      <c r="I135" s="36"/>
    </row>
    <row r="136" spans="7:9" s="1" customFormat="1" ht="12.75">
      <c r="G136" s="18"/>
      <c r="I136" s="36"/>
    </row>
    <row r="137" spans="7:9" s="1" customFormat="1" ht="12.75">
      <c r="G137" s="18"/>
      <c r="I137" s="36"/>
    </row>
    <row r="138" spans="7:9" s="1" customFormat="1" ht="12.75">
      <c r="G138" s="18"/>
      <c r="I138" s="36"/>
    </row>
    <row r="139" spans="7:9" s="1" customFormat="1" ht="12.75">
      <c r="G139" s="18"/>
      <c r="I139" s="36"/>
    </row>
    <row r="140" spans="7:9" s="1" customFormat="1" ht="12.75">
      <c r="G140" s="18"/>
      <c r="I140" s="36"/>
    </row>
    <row r="141" spans="7:9" s="1" customFormat="1" ht="12.75">
      <c r="G141" s="18"/>
      <c r="I141" s="36"/>
    </row>
    <row r="142" spans="7:9" s="1" customFormat="1" ht="12.75">
      <c r="G142" s="18"/>
      <c r="I142" s="36"/>
    </row>
    <row r="143" spans="7:9" s="1" customFormat="1" ht="12.75">
      <c r="G143" s="18"/>
      <c r="I143" s="36"/>
    </row>
    <row r="144" spans="7:9" s="1" customFormat="1" ht="12.75">
      <c r="G144" s="18"/>
      <c r="I144" s="36"/>
    </row>
    <row r="145" spans="7:9" s="1" customFormat="1" ht="12.75">
      <c r="G145" s="18"/>
      <c r="I145" s="36"/>
    </row>
    <row r="146" spans="7:9" s="1" customFormat="1" ht="12.75">
      <c r="G146" s="18"/>
      <c r="I146" s="36"/>
    </row>
    <row r="147" spans="7:9" s="1" customFormat="1" ht="12.75">
      <c r="G147" s="18"/>
      <c r="I147" s="36"/>
    </row>
    <row r="148" spans="7:9" s="1" customFormat="1" ht="12.75">
      <c r="G148" s="18"/>
      <c r="I148" s="36"/>
    </row>
    <row r="149" spans="7:9" s="1" customFormat="1" ht="12.75">
      <c r="G149" s="18"/>
      <c r="I149" s="36"/>
    </row>
    <row r="150" spans="7:9" s="1" customFormat="1" ht="12.75">
      <c r="G150" s="18"/>
      <c r="I150" s="36"/>
    </row>
    <row r="151" spans="7:9" s="1" customFormat="1" ht="12.75">
      <c r="G151" s="18"/>
      <c r="I151" s="36"/>
    </row>
    <row r="152" spans="7:9" s="1" customFormat="1" ht="12.75">
      <c r="G152" s="18"/>
      <c r="I152" s="36"/>
    </row>
    <row r="153" spans="7:9" s="1" customFormat="1" ht="12.75">
      <c r="G153" s="18"/>
      <c r="I153" s="36"/>
    </row>
    <row r="154" spans="7:9" s="1" customFormat="1" ht="12.75">
      <c r="G154" s="18"/>
      <c r="I154" s="36"/>
    </row>
    <row r="155" spans="7:9" s="1" customFormat="1" ht="12.75">
      <c r="G155" s="18"/>
      <c r="I155" s="36"/>
    </row>
    <row r="156" spans="7:9" s="1" customFormat="1" ht="12.75">
      <c r="G156" s="18"/>
      <c r="I156" s="36"/>
    </row>
    <row r="157" spans="7:9" s="1" customFormat="1" ht="12.75">
      <c r="G157" s="18"/>
      <c r="I157" s="36"/>
    </row>
    <row r="158" spans="7:9" s="1" customFormat="1" ht="12.75">
      <c r="G158" s="18"/>
      <c r="I158" s="36"/>
    </row>
    <row r="159" spans="7:9" s="1" customFormat="1" ht="12.75">
      <c r="G159" s="18"/>
      <c r="I159" s="36"/>
    </row>
    <row r="160" spans="7:9" s="1" customFormat="1" ht="12.75">
      <c r="G160" s="18"/>
      <c r="I160" s="36"/>
    </row>
    <row r="161" spans="7:9" s="1" customFormat="1" ht="12.75">
      <c r="G161" s="18"/>
      <c r="I161" s="36"/>
    </row>
    <row r="162" spans="7:9" s="1" customFormat="1" ht="12.75">
      <c r="G162" s="18"/>
      <c r="I162" s="36"/>
    </row>
    <row r="163" spans="7:9" s="1" customFormat="1" ht="12.75">
      <c r="G163" s="18"/>
      <c r="I163" s="36"/>
    </row>
  </sheetData>
  <mergeCells count="1">
    <mergeCell ref="A1:H1"/>
  </mergeCells>
  <printOptions horizontalCentered="1"/>
  <pageMargins left="0.75" right="0.31" top="0.5" bottom="0.34" header="0.3" footer="0.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8"/>
  <sheetViews>
    <sheetView workbookViewId="0" topLeftCell="A19">
      <selection activeCell="C24" sqref="C24"/>
    </sheetView>
  </sheetViews>
  <sheetFormatPr defaultColWidth="9.140625" defaultRowHeight="12.75"/>
  <cols>
    <col min="1" max="1" width="3.140625" style="1" customWidth="1"/>
    <col min="2" max="2" width="19.140625" style="1" customWidth="1"/>
    <col min="3" max="3" width="16.00390625" style="1" customWidth="1"/>
    <col min="4" max="8" width="10.7109375" style="1" customWidth="1"/>
    <col min="9" max="16384" width="9.140625" style="1" customWidth="1"/>
  </cols>
  <sheetData>
    <row r="1" spans="1:2" s="54" customFormat="1" ht="16.5">
      <c r="A1" s="10" t="str">
        <f>'[1]PL'!A1</f>
        <v>GSB GROUP BERHAD </v>
      </c>
      <c r="B1" s="10"/>
    </row>
    <row r="2" spans="1:2" s="54" customFormat="1" ht="16.5">
      <c r="A2" s="5" t="str">
        <f>'[1]PL'!A2</f>
        <v>(Company No. 287036-X)</v>
      </c>
      <c r="B2" s="10"/>
    </row>
    <row r="3" spans="1:2" s="54" customFormat="1" ht="12.75">
      <c r="A3" s="5" t="s">
        <v>26</v>
      </c>
      <c r="B3" s="5"/>
    </row>
    <row r="4" spans="1:2" s="54" customFormat="1" ht="12.75">
      <c r="A4" s="5"/>
      <c r="B4" s="5"/>
    </row>
    <row r="5" spans="1:2" ht="15.75">
      <c r="A5" s="159" t="s">
        <v>50</v>
      </c>
      <c r="B5" s="3"/>
    </row>
    <row r="6" spans="1:3" ht="15.75">
      <c r="A6" s="159" t="str">
        <f>PL!A6</f>
        <v>For the Period Ended 30 September 2009</v>
      </c>
      <c r="B6" s="3"/>
      <c r="C6" s="3"/>
    </row>
    <row r="7" spans="4:8" ht="12.75">
      <c r="D7" s="21"/>
      <c r="E7" s="21"/>
      <c r="F7" s="6"/>
      <c r="G7" s="21"/>
      <c r="H7" s="6"/>
    </row>
    <row r="8" spans="4:8" ht="12.75">
      <c r="D8" s="21"/>
      <c r="E8" s="21"/>
      <c r="F8" s="6"/>
      <c r="G8" s="21"/>
      <c r="H8" s="6"/>
    </row>
    <row r="9" spans="4:8" ht="12.75">
      <c r="D9" s="163" t="s">
        <v>69</v>
      </c>
      <c r="E9" s="163"/>
      <c r="F9" s="163"/>
      <c r="G9" s="163"/>
      <c r="H9" s="163"/>
    </row>
    <row r="10" spans="4:8" s="3" customFormat="1" ht="12.75">
      <c r="D10" s="56" t="s">
        <v>64</v>
      </c>
      <c r="E10" s="56" t="s">
        <v>30</v>
      </c>
      <c r="F10" s="56" t="s">
        <v>31</v>
      </c>
      <c r="G10" s="56" t="s">
        <v>162</v>
      </c>
      <c r="H10" s="56" t="s">
        <v>34</v>
      </c>
    </row>
    <row r="11" spans="4:8" s="3" customFormat="1" ht="12.75">
      <c r="D11" s="59" t="s">
        <v>63</v>
      </c>
      <c r="E11" s="59" t="s">
        <v>32</v>
      </c>
      <c r="F11" s="59" t="s">
        <v>33</v>
      </c>
      <c r="G11" s="59" t="s">
        <v>163</v>
      </c>
      <c r="H11" s="59"/>
    </row>
    <row r="12" spans="4:8" s="3" customFormat="1" ht="12.75">
      <c r="D12" s="56" t="s">
        <v>47</v>
      </c>
      <c r="E12" s="56" t="s">
        <v>47</v>
      </c>
      <c r="F12" s="56" t="s">
        <v>47</v>
      </c>
      <c r="G12" s="56" t="s">
        <v>47</v>
      </c>
      <c r="H12" s="56" t="s">
        <v>47</v>
      </c>
    </row>
    <row r="13" spans="1:8" ht="12.75">
      <c r="A13" s="22" t="s">
        <v>152</v>
      </c>
      <c r="B13" s="22"/>
      <c r="C13" s="22"/>
      <c r="D13" s="21"/>
      <c r="E13" s="21"/>
      <c r="F13" s="21"/>
      <c r="G13" s="21"/>
      <c r="H13" s="21"/>
    </row>
    <row r="14" spans="1:32" s="22" customFormat="1" ht="12.75">
      <c r="A14" s="124" t="str">
        <f>'BS'!B6</f>
        <v>30 September 2009</v>
      </c>
      <c r="B14" s="49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4:32" s="22" customFormat="1" ht="12.75"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12.75">
      <c r="A16" s="22"/>
      <c r="B16" s="22"/>
      <c r="C16" s="22"/>
      <c r="D16" s="23"/>
      <c r="E16" s="23"/>
      <c r="F16" s="23"/>
      <c r="G16" s="23"/>
      <c r="H16" s="2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2.75">
      <c r="A17" s="30" t="s">
        <v>134</v>
      </c>
      <c r="B17" s="30"/>
      <c r="C17" s="22"/>
      <c r="D17" s="23">
        <v>40000</v>
      </c>
      <c r="E17" s="23">
        <v>940</v>
      </c>
      <c r="F17" s="23">
        <v>1426</v>
      </c>
      <c r="G17" s="70">
        <v>-5272</v>
      </c>
      <c r="H17" s="23">
        <f>SUM(D17:G17)</f>
        <v>37094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12.75">
      <c r="A18" s="30"/>
      <c r="B18" s="30"/>
      <c r="C18" s="22"/>
      <c r="D18" s="23"/>
      <c r="E18" s="23"/>
      <c r="F18" s="23"/>
      <c r="G18" s="23"/>
      <c r="H18" s="2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2.75">
      <c r="A19" s="22" t="s">
        <v>154</v>
      </c>
      <c r="B19" s="22"/>
      <c r="C19" s="22"/>
      <c r="D19" s="23">
        <v>0</v>
      </c>
      <c r="E19" s="23">
        <v>0</v>
      </c>
      <c r="F19" s="23">
        <v>0</v>
      </c>
      <c r="G19" s="158">
        <f>PL!H43</f>
        <v>245</v>
      </c>
      <c r="H19" s="158">
        <f>SUM(D19:G19)</f>
        <v>245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12.75">
      <c r="A20" s="22"/>
      <c r="B20" s="22"/>
      <c r="C20" s="22"/>
      <c r="D20" s="23"/>
      <c r="E20" s="23"/>
      <c r="F20" s="23"/>
      <c r="G20" s="23"/>
      <c r="H20" s="2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3" customFormat="1" ht="13.5" thickBot="1">
      <c r="A21" s="48" t="s">
        <v>153</v>
      </c>
      <c r="B21" s="41" t="str">
        <f>A14</f>
        <v>30 September 2009</v>
      </c>
      <c r="C21" s="41"/>
      <c r="D21" s="42">
        <f>SUM(D17:D20)</f>
        <v>40000</v>
      </c>
      <c r="E21" s="42">
        <f>SUM(E17:E20)</f>
        <v>940</v>
      </c>
      <c r="F21" s="42">
        <f>SUM(F17:F20)</f>
        <v>1426</v>
      </c>
      <c r="G21" s="96">
        <f>SUM(G17:G20)</f>
        <v>-5027</v>
      </c>
      <c r="H21" s="42">
        <f>SUM(H17:H20)</f>
        <v>37339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3.5" thickTop="1">
      <c r="A22" s="22"/>
      <c r="B22" s="22"/>
      <c r="C22" s="22"/>
      <c r="D22" s="23"/>
      <c r="E22" s="23"/>
      <c r="F22" s="23"/>
      <c r="G22" s="23"/>
      <c r="H22" s="2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2.75">
      <c r="A23" s="22"/>
      <c r="B23" s="22"/>
      <c r="C23" s="22"/>
      <c r="D23" s="23"/>
      <c r="E23" s="23"/>
      <c r="F23" s="23"/>
      <c r="G23" s="23"/>
      <c r="H23" s="2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2.75">
      <c r="A24" s="22"/>
      <c r="B24" s="22"/>
      <c r="C24" s="22"/>
      <c r="D24" s="23"/>
      <c r="E24" s="23"/>
      <c r="F24" s="23"/>
      <c r="G24" s="23"/>
      <c r="H24" s="2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.75">
      <c r="A25" s="22"/>
      <c r="B25" s="22"/>
      <c r="C25" s="22"/>
      <c r="D25" s="23"/>
      <c r="E25" s="23"/>
      <c r="F25" s="23"/>
      <c r="G25" s="23"/>
      <c r="H25" s="23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12.75">
      <c r="A26" s="22"/>
      <c r="B26" s="22"/>
      <c r="C26" s="22"/>
      <c r="D26" s="23"/>
      <c r="E26" s="23"/>
      <c r="F26" s="23"/>
      <c r="G26" s="23"/>
      <c r="H26" s="2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18" customFormat="1" ht="12.75">
      <c r="A27" s="103" t="s">
        <v>97</v>
      </c>
      <c r="B27" s="103"/>
      <c r="C27" s="30"/>
      <c r="D27" s="28"/>
      <c r="E27" s="28"/>
      <c r="F27" s="28"/>
      <c r="G27" s="28"/>
      <c r="H27" s="28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</row>
    <row r="28" spans="1:8" s="18" customFormat="1" ht="12.75">
      <c r="A28" s="103" t="s">
        <v>166</v>
      </c>
      <c r="B28" s="103"/>
      <c r="C28" s="103"/>
      <c r="D28" s="46"/>
      <c r="E28" s="46"/>
      <c r="F28" s="46"/>
      <c r="G28" s="46"/>
      <c r="H28" s="46"/>
    </row>
    <row r="29" spans="1:8" s="18" customFormat="1" ht="12.75">
      <c r="A29" s="103"/>
      <c r="B29" s="103"/>
      <c r="C29" s="103"/>
      <c r="D29" s="163" t="s">
        <v>69</v>
      </c>
      <c r="E29" s="163"/>
      <c r="F29" s="163"/>
      <c r="G29" s="163"/>
      <c r="H29" s="163"/>
    </row>
    <row r="30" spans="1:8" s="18" customFormat="1" ht="12.75">
      <c r="A30" s="104"/>
      <c r="B30" s="104"/>
      <c r="C30" s="30"/>
      <c r="D30" s="56" t="s">
        <v>64</v>
      </c>
      <c r="E30" s="56" t="s">
        <v>30</v>
      </c>
      <c r="F30" s="56" t="s">
        <v>31</v>
      </c>
      <c r="G30" s="56" t="s">
        <v>162</v>
      </c>
      <c r="H30" s="56" t="s">
        <v>34</v>
      </c>
    </row>
    <row r="31" spans="2:8" s="18" customFormat="1" ht="12.75">
      <c r="B31" s="30"/>
      <c r="C31" s="30"/>
      <c r="D31" s="59" t="s">
        <v>63</v>
      </c>
      <c r="E31" s="59" t="s">
        <v>32</v>
      </c>
      <c r="F31" s="59" t="s">
        <v>33</v>
      </c>
      <c r="G31" s="59" t="s">
        <v>163</v>
      </c>
      <c r="H31" s="59"/>
    </row>
    <row r="32" spans="1:8" s="18" customFormat="1" ht="12.75">
      <c r="A32" s="30"/>
      <c r="B32" s="30"/>
      <c r="C32" s="30"/>
      <c r="D32" s="56" t="s">
        <v>47</v>
      </c>
      <c r="E32" s="56" t="s">
        <v>47</v>
      </c>
      <c r="F32" s="56" t="s">
        <v>47</v>
      </c>
      <c r="G32" s="56" t="s">
        <v>47</v>
      </c>
      <c r="H32" s="56" t="s">
        <v>47</v>
      </c>
    </row>
    <row r="33" spans="1:8" s="18" customFormat="1" ht="12.75">
      <c r="A33" s="30" t="s">
        <v>177</v>
      </c>
      <c r="B33" s="30"/>
      <c r="C33" s="30"/>
      <c r="D33" s="56"/>
      <c r="E33" s="56"/>
      <c r="F33" s="56"/>
      <c r="G33" s="56"/>
      <c r="H33" s="56"/>
    </row>
    <row r="34" spans="1:8" s="18" customFormat="1" ht="12.75">
      <c r="A34" s="124" t="s">
        <v>167</v>
      </c>
      <c r="B34" s="105"/>
      <c r="C34" s="30"/>
      <c r="D34" s="56"/>
      <c r="E34" s="56"/>
      <c r="F34" s="56"/>
      <c r="G34" s="56"/>
      <c r="H34" s="56"/>
    </row>
    <row r="35" spans="1:8" s="18" customFormat="1" ht="12.75">
      <c r="A35" s="30"/>
      <c r="B35" s="30"/>
      <c r="C35" s="30"/>
      <c r="D35" s="46"/>
      <c r="E35" s="46"/>
      <c r="F35" s="46"/>
      <c r="G35" s="46"/>
      <c r="H35" s="46"/>
    </row>
    <row r="36" spans="1:8" s="18" customFormat="1" ht="12.75">
      <c r="A36" s="30"/>
      <c r="B36" s="30"/>
      <c r="C36" s="30"/>
      <c r="D36" s="46"/>
      <c r="E36" s="46"/>
      <c r="F36" s="46"/>
      <c r="G36" s="46"/>
      <c r="H36" s="46"/>
    </row>
    <row r="37" spans="1:32" s="18" customFormat="1" ht="12.75">
      <c r="A37" s="30" t="s">
        <v>135</v>
      </c>
      <c r="B37" s="30"/>
      <c r="C37" s="30"/>
      <c r="D37" s="28">
        <v>40000</v>
      </c>
      <c r="E37" s="28">
        <v>940</v>
      </c>
      <c r="F37" s="23">
        <v>745</v>
      </c>
      <c r="G37" s="70">
        <v>-1484</v>
      </c>
      <c r="H37" s="28">
        <f>SUM(D37:G37)</f>
        <v>40201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1:32" s="18" customFormat="1" ht="12.75">
      <c r="A38" s="30"/>
      <c r="B38" s="30"/>
      <c r="C38" s="30"/>
      <c r="D38" s="28"/>
      <c r="E38" s="28"/>
      <c r="F38" s="28"/>
      <c r="G38" s="28"/>
      <c r="H38" s="28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</row>
    <row r="39" spans="1:32" s="18" customFormat="1" ht="12.75">
      <c r="A39" s="30" t="s">
        <v>173</v>
      </c>
      <c r="B39" s="30"/>
      <c r="C39" s="30"/>
      <c r="D39" s="28">
        <v>0</v>
      </c>
      <c r="E39" s="28">
        <v>0</v>
      </c>
      <c r="F39" s="28">
        <v>0</v>
      </c>
      <c r="G39" s="81">
        <v>-3005</v>
      </c>
      <c r="H39" s="81">
        <f>SUM(D39:G39)</f>
        <v>-3005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</row>
    <row r="40" spans="1:32" s="18" customFormat="1" ht="12.75">
      <c r="A40" s="30"/>
      <c r="B40" s="30"/>
      <c r="C40" s="30"/>
      <c r="D40" s="28"/>
      <c r="E40" s="28"/>
      <c r="F40" s="28"/>
      <c r="G40" s="81"/>
      <c r="H40" s="81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</row>
    <row r="41" spans="1:32" s="44" customFormat="1" ht="13.5" thickBot="1">
      <c r="A41" s="48" t="s">
        <v>153</v>
      </c>
      <c r="B41" s="103" t="str">
        <f>A34</f>
        <v>30 September 2008</v>
      </c>
      <c r="C41" s="103"/>
      <c r="D41" s="106">
        <f>SUM(D37:D40)</f>
        <v>40000</v>
      </c>
      <c r="E41" s="106">
        <f>SUM(E37:E40)</f>
        <v>940</v>
      </c>
      <c r="F41" s="106">
        <f>SUM(F37:F40)</f>
        <v>745</v>
      </c>
      <c r="G41" s="142">
        <f>SUM(G37:G40)</f>
        <v>-4489</v>
      </c>
      <c r="H41" s="106">
        <f>SUM(H37:H40)</f>
        <v>37196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</row>
    <row r="42" spans="1:8" ht="13.5" thickTop="1">
      <c r="A42" s="30"/>
      <c r="B42" s="30"/>
      <c r="C42" s="30"/>
      <c r="D42" s="46"/>
      <c r="E42" s="46"/>
      <c r="F42" s="46"/>
      <c r="G42" s="46"/>
      <c r="H42" s="46"/>
    </row>
    <row r="43" spans="1:8" ht="12.75">
      <c r="A43" s="30"/>
      <c r="B43" s="30"/>
      <c r="C43" s="30"/>
      <c r="D43" s="46"/>
      <c r="E43" s="46"/>
      <c r="F43" s="46"/>
      <c r="G43" s="46"/>
      <c r="H43" s="46"/>
    </row>
    <row r="44" spans="1:8" ht="12.75">
      <c r="A44" s="30"/>
      <c r="B44" s="30"/>
      <c r="C44" s="30"/>
      <c r="D44" s="46"/>
      <c r="E44" s="46"/>
      <c r="F44" s="46"/>
      <c r="G44" s="46"/>
      <c r="H44" s="46"/>
    </row>
    <row r="45" spans="1:8" ht="12.75">
      <c r="A45" s="30"/>
      <c r="B45" s="30"/>
      <c r="C45" s="30"/>
      <c r="D45" s="46"/>
      <c r="E45" s="46"/>
      <c r="F45" s="46"/>
      <c r="G45" s="46"/>
      <c r="H45" s="46"/>
    </row>
    <row r="46" spans="1:8" ht="12.75">
      <c r="A46" s="30"/>
      <c r="B46" s="30"/>
      <c r="C46" s="30"/>
      <c r="D46" s="46"/>
      <c r="E46" s="46"/>
      <c r="F46" s="46"/>
      <c r="G46" s="46"/>
      <c r="H46" s="46"/>
    </row>
    <row r="47" spans="1:8" ht="12.75">
      <c r="A47" s="30"/>
      <c r="B47" s="30"/>
      <c r="C47" s="30"/>
      <c r="D47" s="46"/>
      <c r="E47" s="46"/>
      <c r="F47" s="46"/>
      <c r="G47" s="46"/>
      <c r="H47" s="46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44" t="s">
        <v>35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2.75">
      <c r="A68" s="3" t="s">
        <v>133</v>
      </c>
      <c r="B68" s="44"/>
      <c r="C68" s="18"/>
      <c r="D68" s="18"/>
      <c r="E68" s="18"/>
      <c r="F68" s="18"/>
      <c r="G68" s="18"/>
      <c r="H68" s="12" t="s">
        <v>160</v>
      </c>
      <c r="I68" s="18"/>
      <c r="J68" s="18"/>
      <c r="K68" s="18"/>
      <c r="L68" s="18"/>
    </row>
  </sheetData>
  <mergeCells count="2">
    <mergeCell ref="D9:H9"/>
    <mergeCell ref="D29:H29"/>
  </mergeCells>
  <printOptions horizontalCentered="1"/>
  <pageMargins left="0.75" right="0.31" top="0.5" bottom="0.34" header="0.3" footer="0.2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28">
      <selection activeCell="Q7" sqref="Q7"/>
    </sheetView>
  </sheetViews>
  <sheetFormatPr defaultColWidth="9.140625" defaultRowHeight="12.75"/>
  <cols>
    <col min="1" max="1" width="18.7109375" style="1" customWidth="1"/>
    <col min="2" max="6" width="13.7109375" style="1" customWidth="1"/>
    <col min="7" max="8" width="13.7109375" style="1" hidden="1" customWidth="1"/>
    <col min="9" max="9" width="13.7109375" style="18" hidden="1" customWidth="1"/>
    <col min="10" max="12" width="13.7109375" style="1" hidden="1" customWidth="1"/>
    <col min="13" max="13" width="13.7109375" style="73" hidden="1" customWidth="1"/>
    <col min="14" max="14" width="10.7109375" style="26" hidden="1" customWidth="1"/>
    <col min="15" max="15" width="15.140625" style="25" hidden="1" customWidth="1"/>
    <col min="16" max="16" width="8.8515625" style="29" hidden="1" customWidth="1"/>
    <col min="17" max="17" width="14.00390625" style="25" hidden="1" customWidth="1"/>
    <col min="18" max="18" width="9.140625" style="1" hidden="1" customWidth="1"/>
    <col min="19" max="16384" width="9.140625" style="1" customWidth="1"/>
  </cols>
  <sheetData>
    <row r="1" spans="1:15" s="92" customFormat="1" ht="16.5">
      <c r="A1" s="10" t="str">
        <f>PL!A1</f>
        <v>GSB GROUP BERHAD </v>
      </c>
      <c r="I1" s="128"/>
      <c r="M1" s="93"/>
      <c r="N1" s="94"/>
      <c r="O1" s="94"/>
    </row>
    <row r="2" spans="1:15" s="92" customFormat="1" ht="12.75">
      <c r="A2" s="5" t="str">
        <f>PL!A2</f>
        <v>(Company No. 287036-X)</v>
      </c>
      <c r="I2" s="128"/>
      <c r="M2" s="93"/>
      <c r="N2" s="94"/>
      <c r="O2" s="94"/>
    </row>
    <row r="3" spans="1:15" s="92" customFormat="1" ht="12.75">
      <c r="A3" s="5" t="str">
        <f>PL!A3</f>
        <v>(Incorporated in Malaysia)</v>
      </c>
      <c r="I3" s="128"/>
      <c r="M3" s="93"/>
      <c r="N3" s="94"/>
      <c r="O3" s="94"/>
    </row>
    <row r="4" spans="1:15" s="92" customFormat="1" ht="12.75">
      <c r="A4" s="5"/>
      <c r="I4" s="128"/>
      <c r="M4" s="93"/>
      <c r="N4" s="94"/>
      <c r="O4" s="94"/>
    </row>
    <row r="5" ht="15.75">
      <c r="A5" s="159" t="s">
        <v>52</v>
      </c>
    </row>
    <row r="6" spans="1:2" ht="15.75">
      <c r="A6" s="159" t="str">
        <f>'CF-CIE'!A6</f>
        <v>For the Period Ended 30 September 2009</v>
      </c>
      <c r="B6" s="3"/>
    </row>
    <row r="7" spans="4:17" s="3" customFormat="1" ht="12.75">
      <c r="D7" s="97" t="s">
        <v>100</v>
      </c>
      <c r="F7" s="97" t="str">
        <f>D7</f>
        <v>6 months ended</v>
      </c>
      <c r="G7" s="97" t="s">
        <v>120</v>
      </c>
      <c r="H7" s="43"/>
      <c r="I7" s="129" t="str">
        <f>G7</f>
        <v>9 months ended</v>
      </c>
      <c r="J7" s="97" t="s">
        <v>100</v>
      </c>
      <c r="K7" s="43"/>
      <c r="L7" s="97" t="str">
        <f>J7</f>
        <v>6 months ended</v>
      </c>
      <c r="M7" s="97" t="s">
        <v>96</v>
      </c>
      <c r="N7" s="43"/>
      <c r="O7" s="97" t="s">
        <v>96</v>
      </c>
      <c r="P7" s="62"/>
      <c r="Q7" s="32"/>
    </row>
    <row r="8" spans="4:17" s="3" customFormat="1" ht="12.75">
      <c r="D8" s="133">
        <v>40086</v>
      </c>
      <c r="F8" s="133">
        <v>39721</v>
      </c>
      <c r="G8" s="126" t="e">
        <f>PL!#REF!</f>
        <v>#REF!</v>
      </c>
      <c r="H8" s="127"/>
      <c r="I8" s="126" t="e">
        <f>PL!#REF!</f>
        <v>#REF!</v>
      </c>
      <c r="J8" s="74" t="e">
        <f>PL!#REF!</f>
        <v>#REF!</v>
      </c>
      <c r="K8" s="64"/>
      <c r="L8" s="63" t="e">
        <f>PL!#REF!</f>
        <v>#REF!</v>
      </c>
      <c r="M8" s="74" t="e">
        <f>PL!#REF!</f>
        <v>#REF!</v>
      </c>
      <c r="N8" s="64"/>
      <c r="O8" s="63">
        <v>39263</v>
      </c>
      <c r="P8" s="62"/>
      <c r="Q8" s="65"/>
    </row>
    <row r="9" spans="4:17" s="3" customFormat="1" ht="12.75">
      <c r="D9" s="125" t="s">
        <v>47</v>
      </c>
      <c r="F9" s="125" t="s">
        <v>47</v>
      </c>
      <c r="G9" s="125" t="s">
        <v>47</v>
      </c>
      <c r="H9" s="43"/>
      <c r="I9" s="125" t="s">
        <v>47</v>
      </c>
      <c r="J9" s="47" t="s">
        <v>47</v>
      </c>
      <c r="K9" s="43"/>
      <c r="L9" s="27" t="s">
        <v>47</v>
      </c>
      <c r="M9" s="47" t="s">
        <v>47</v>
      </c>
      <c r="N9" s="43"/>
      <c r="O9" s="27" t="s">
        <v>47</v>
      </c>
      <c r="P9" s="62"/>
      <c r="Q9" s="32"/>
    </row>
    <row r="10" spans="13:17" ht="13.5">
      <c r="M10" s="45"/>
      <c r="O10" s="95"/>
      <c r="Q10" s="23"/>
    </row>
    <row r="11" spans="1:23" ht="12.75">
      <c r="A11" s="1" t="s">
        <v>155</v>
      </c>
      <c r="D11" s="36">
        <f>PL!H38</f>
        <v>295</v>
      </c>
      <c r="E11" s="36"/>
      <c r="F11" s="36">
        <v>832</v>
      </c>
      <c r="G11" s="36" t="e">
        <f>PL!#REF!</f>
        <v>#REF!</v>
      </c>
      <c r="I11" s="71" t="e">
        <f>PL!#REF!</f>
        <v>#REF!</v>
      </c>
      <c r="J11" s="36">
        <v>832</v>
      </c>
      <c r="L11" s="36" t="e">
        <f>PL!#REF!</f>
        <v>#REF!</v>
      </c>
      <c r="M11" s="81">
        <f>409-243</f>
        <v>166</v>
      </c>
      <c r="O11" s="66" t="e">
        <f>PL!#REF!</f>
        <v>#REF!</v>
      </c>
      <c r="Q11" s="23" t="s">
        <v>24</v>
      </c>
      <c r="V11" s="52"/>
      <c r="W11" s="52"/>
    </row>
    <row r="12" spans="4:17" ht="12.75">
      <c r="D12" s="36"/>
      <c r="E12" s="36"/>
      <c r="F12" s="36"/>
      <c r="I12" s="71"/>
      <c r="L12" s="36"/>
      <c r="M12" s="45"/>
      <c r="Q12" s="23"/>
    </row>
    <row r="13" spans="1:17" ht="12.75">
      <c r="A13" s="80" t="s">
        <v>92</v>
      </c>
      <c r="D13" s="36"/>
      <c r="E13" s="36"/>
      <c r="F13" s="36"/>
      <c r="I13" s="71"/>
      <c r="L13" s="36"/>
      <c r="M13" s="28"/>
      <c r="O13" s="23"/>
      <c r="Q13" s="23" t="s">
        <v>18</v>
      </c>
    </row>
    <row r="14" spans="1:22" ht="12.75">
      <c r="A14" s="30" t="s">
        <v>93</v>
      </c>
      <c r="D14" s="98">
        <v>967</v>
      </c>
      <c r="E14" s="36"/>
      <c r="F14" s="98">
        <v>1018</v>
      </c>
      <c r="G14" s="98">
        <v>1514</v>
      </c>
      <c r="I14" s="130">
        <v>2003</v>
      </c>
      <c r="J14" s="98">
        <v>1018</v>
      </c>
      <c r="L14" s="98">
        <v>1461</v>
      </c>
      <c r="M14" s="108">
        <v>854</v>
      </c>
      <c r="O14" s="76">
        <v>1086</v>
      </c>
      <c r="Q14" s="23"/>
      <c r="V14" s="52"/>
    </row>
    <row r="15" spans="1:22" ht="12.75">
      <c r="A15" s="30" t="s">
        <v>121</v>
      </c>
      <c r="D15" s="99">
        <v>143</v>
      </c>
      <c r="E15" s="36"/>
      <c r="F15" s="99">
        <v>143</v>
      </c>
      <c r="G15" s="99"/>
      <c r="I15" s="131"/>
      <c r="J15" s="99"/>
      <c r="L15" s="99"/>
      <c r="M15" s="108"/>
      <c r="O15" s="76"/>
      <c r="Q15" s="23"/>
      <c r="V15" s="52"/>
    </row>
    <row r="16" spans="1:22" ht="12.75">
      <c r="A16" s="30" t="s">
        <v>88</v>
      </c>
      <c r="D16" s="99">
        <v>30</v>
      </c>
      <c r="E16" s="36"/>
      <c r="F16" s="99">
        <v>30</v>
      </c>
      <c r="G16" s="135">
        <v>260</v>
      </c>
      <c r="I16" s="131">
        <v>260</v>
      </c>
      <c r="J16" s="114">
        <v>173</v>
      </c>
      <c r="L16" s="99">
        <v>32</v>
      </c>
      <c r="M16" s="108">
        <v>87</v>
      </c>
      <c r="O16" s="76">
        <v>0</v>
      </c>
      <c r="Q16" s="23"/>
      <c r="V16" s="52"/>
    </row>
    <row r="17" spans="1:22" ht="12.75">
      <c r="A17" s="30" t="s">
        <v>36</v>
      </c>
      <c r="D17" s="99">
        <v>394</v>
      </c>
      <c r="E17" s="36"/>
      <c r="F17" s="99">
        <v>509</v>
      </c>
      <c r="G17" s="135">
        <v>729</v>
      </c>
      <c r="I17" s="131">
        <v>800</v>
      </c>
      <c r="J17" s="114">
        <v>509</v>
      </c>
      <c r="L17" s="99">
        <v>508</v>
      </c>
      <c r="M17" s="108">
        <v>293</v>
      </c>
      <c r="O17" s="76">
        <v>52</v>
      </c>
      <c r="Q17" s="23"/>
      <c r="R17" s="1" t="s">
        <v>1</v>
      </c>
      <c r="T17" s="52"/>
      <c r="V17" s="52"/>
    </row>
    <row r="18" spans="1:22" ht="12.75">
      <c r="A18" s="30" t="s">
        <v>94</v>
      </c>
      <c r="D18" s="99">
        <v>0</v>
      </c>
      <c r="E18" s="36"/>
      <c r="F18" s="99">
        <v>-15</v>
      </c>
      <c r="G18" s="131">
        <v>-14</v>
      </c>
      <c r="I18" s="131">
        <v>0</v>
      </c>
      <c r="J18" s="99">
        <v>-15</v>
      </c>
      <c r="L18" s="99">
        <v>0</v>
      </c>
      <c r="M18" s="108">
        <v>-5</v>
      </c>
      <c r="O18" s="76">
        <v>0</v>
      </c>
      <c r="Q18" s="23"/>
      <c r="V18" s="52"/>
    </row>
    <row r="19" spans="1:22" ht="12.75">
      <c r="A19" s="30" t="s">
        <v>130</v>
      </c>
      <c r="D19" s="99">
        <v>0</v>
      </c>
      <c r="E19" s="36"/>
      <c r="F19" s="99">
        <v>388</v>
      </c>
      <c r="G19" s="135">
        <v>428</v>
      </c>
      <c r="H19" s="22"/>
      <c r="I19" s="131">
        <v>524</v>
      </c>
      <c r="J19" s="114">
        <v>388</v>
      </c>
      <c r="K19" s="22"/>
      <c r="L19" s="99">
        <v>165</v>
      </c>
      <c r="M19" s="108">
        <v>243</v>
      </c>
      <c r="O19" s="76">
        <v>76</v>
      </c>
      <c r="Q19" s="23"/>
      <c r="R19" s="1" t="s">
        <v>14</v>
      </c>
      <c r="V19" s="52"/>
    </row>
    <row r="20" spans="1:22" ht="12.75">
      <c r="A20" s="30" t="s">
        <v>174</v>
      </c>
      <c r="D20" s="100">
        <v>-11</v>
      </c>
      <c r="E20" s="36"/>
      <c r="F20" s="100">
        <v>8</v>
      </c>
      <c r="G20" s="100">
        <v>10</v>
      </c>
      <c r="I20" s="132">
        <v>0</v>
      </c>
      <c r="J20" s="115">
        <v>8</v>
      </c>
      <c r="L20" s="100"/>
      <c r="M20" s="109">
        <v>-2</v>
      </c>
      <c r="O20" s="77">
        <v>-36</v>
      </c>
      <c r="Q20" s="23"/>
      <c r="V20" s="52"/>
    </row>
    <row r="21" spans="4:22" ht="12.75">
      <c r="D21" s="101">
        <f>SUM(D14:D20)</f>
        <v>1523</v>
      </c>
      <c r="E21" s="78"/>
      <c r="F21" s="101">
        <f>SUM(F14:F20)</f>
        <v>2081</v>
      </c>
      <c r="G21" s="28">
        <f>SUM(G14:G20)</f>
        <v>2927</v>
      </c>
      <c r="I21" s="78">
        <f>SUM(I14:I20)</f>
        <v>3587</v>
      </c>
      <c r="J21" s="28">
        <f>SUM(J14:J20)</f>
        <v>2081</v>
      </c>
      <c r="L21" s="78">
        <f>SUM(L14:L20)</f>
        <v>2166</v>
      </c>
      <c r="M21" s="28">
        <f>SUM(M14:M20)</f>
        <v>1470</v>
      </c>
      <c r="O21" s="23">
        <f>SUM(O14:O20)</f>
        <v>1178</v>
      </c>
      <c r="Q21" s="23"/>
      <c r="R21" s="1" t="s">
        <v>5</v>
      </c>
      <c r="V21" s="52"/>
    </row>
    <row r="22" spans="1:22" ht="12.75">
      <c r="A22" s="1" t="s">
        <v>37</v>
      </c>
      <c r="D22" s="81">
        <f>+D11+D21</f>
        <v>1818</v>
      </c>
      <c r="E22" s="78"/>
      <c r="F22" s="45">
        <f>+F11+F21</f>
        <v>2913</v>
      </c>
      <c r="G22" s="45" t="e">
        <f>+G11+G21</f>
        <v>#REF!</v>
      </c>
      <c r="I22" s="81" t="e">
        <f>+I11+I21</f>
        <v>#REF!</v>
      </c>
      <c r="J22" s="45">
        <f>+J11+J21</f>
        <v>2913</v>
      </c>
      <c r="L22" s="81" t="e">
        <f>+L11+L21</f>
        <v>#REF!</v>
      </c>
      <c r="M22" s="45">
        <f>+M11+M21</f>
        <v>1636</v>
      </c>
      <c r="O22" s="25" t="e">
        <f>+O11+O21</f>
        <v>#REF!</v>
      </c>
      <c r="Q22" s="23"/>
      <c r="R22" s="1" t="s">
        <v>3</v>
      </c>
      <c r="V22" s="52"/>
    </row>
    <row r="23" spans="4:22" ht="12.75">
      <c r="D23" s="36"/>
      <c r="E23" s="36"/>
      <c r="F23" s="36"/>
      <c r="I23" s="71"/>
      <c r="L23" s="36"/>
      <c r="M23" s="45"/>
      <c r="Q23" s="23"/>
      <c r="R23" s="1" t="s">
        <v>16</v>
      </c>
      <c r="V23" s="52"/>
    </row>
    <row r="24" spans="1:22" ht="12.75">
      <c r="A24" s="80" t="s">
        <v>38</v>
      </c>
      <c r="D24" s="36"/>
      <c r="E24" s="36"/>
      <c r="F24" s="36"/>
      <c r="I24" s="71"/>
      <c r="L24" s="36"/>
      <c r="M24" s="45"/>
      <c r="R24" s="1" t="s">
        <v>11</v>
      </c>
      <c r="V24" s="52"/>
    </row>
    <row r="25" spans="1:22" ht="12.75">
      <c r="A25" s="1" t="s">
        <v>39</v>
      </c>
      <c r="D25" s="98">
        <v>-17</v>
      </c>
      <c r="E25" s="36"/>
      <c r="F25" s="98">
        <v>11</v>
      </c>
      <c r="G25" s="139">
        <v>-154</v>
      </c>
      <c r="I25" s="130">
        <v>-286</v>
      </c>
      <c r="J25" s="98">
        <v>11</v>
      </c>
      <c r="L25" s="98">
        <v>144</v>
      </c>
      <c r="M25" s="113">
        <v>-250</v>
      </c>
      <c r="O25" s="67">
        <v>-660</v>
      </c>
      <c r="Q25" s="40"/>
      <c r="T25" s="52"/>
      <c r="V25" s="52"/>
    </row>
    <row r="26" spans="1:22" ht="12.75">
      <c r="A26" s="1" t="s">
        <v>40</v>
      </c>
      <c r="B26" s="52"/>
      <c r="D26" s="99">
        <f>-2064-280+334</f>
        <v>-2010</v>
      </c>
      <c r="E26" s="36"/>
      <c r="F26" s="99">
        <v>2551</v>
      </c>
      <c r="G26" s="140">
        <f>2968-1257-1845-406+61</f>
        <v>-479</v>
      </c>
      <c r="I26" s="131">
        <v>-3105</v>
      </c>
      <c r="J26" s="99">
        <f>2725-235+61</f>
        <v>2551</v>
      </c>
      <c r="L26" s="99">
        <v>-82</v>
      </c>
      <c r="M26" s="108">
        <f>-2055-518-52</f>
        <v>-2625</v>
      </c>
      <c r="O26" s="68">
        <v>-3500</v>
      </c>
      <c r="Q26" s="40"/>
      <c r="V26" s="52"/>
    </row>
    <row r="27" spans="1:22" ht="12.75">
      <c r="A27" s="1" t="s">
        <v>41</v>
      </c>
      <c r="D27" s="99">
        <f>-1484-217</f>
        <v>-1701</v>
      </c>
      <c r="E27" s="36"/>
      <c r="F27" s="99">
        <v>959</v>
      </c>
      <c r="G27" s="141">
        <f>421+3766-1207+389-5352</f>
        <v>-1983</v>
      </c>
      <c r="I27" s="132">
        <v>378</v>
      </c>
      <c r="J27" s="100">
        <f>156+4973-3020-344+327-1133</f>
        <v>959</v>
      </c>
      <c r="L27" s="100">
        <v>702</v>
      </c>
      <c r="M27" s="108">
        <f>2143+35-1992-1</f>
        <v>185</v>
      </c>
      <c r="O27" s="68">
        <v>2189</v>
      </c>
      <c r="Q27" s="40" t="s">
        <v>17</v>
      </c>
      <c r="T27" s="52"/>
      <c r="V27" s="52"/>
    </row>
    <row r="28" spans="1:22" ht="12.75">
      <c r="A28" s="1" t="s">
        <v>90</v>
      </c>
      <c r="D28" s="100">
        <v>1582</v>
      </c>
      <c r="E28" s="36"/>
      <c r="F28" s="146">
        <v>0</v>
      </c>
      <c r="G28" s="140"/>
      <c r="I28" s="131"/>
      <c r="J28" s="99"/>
      <c r="L28" s="99"/>
      <c r="M28" s="108">
        <v>1106</v>
      </c>
      <c r="O28" s="68">
        <v>-218</v>
      </c>
      <c r="Q28" s="23"/>
      <c r="V28" s="52"/>
    </row>
    <row r="29" spans="3:22" ht="12.75">
      <c r="C29" s="52"/>
      <c r="D29" s="78">
        <f>SUM(D25:D28)</f>
        <v>-2146</v>
      </c>
      <c r="E29" s="78"/>
      <c r="F29" s="78">
        <f>SUM(F25:F28)</f>
        <v>3521</v>
      </c>
      <c r="G29" s="78">
        <f>SUM(G25:G28)</f>
        <v>-2616</v>
      </c>
      <c r="H29" s="52"/>
      <c r="I29" s="78">
        <f>SUM(I25:I28)</f>
        <v>-3013</v>
      </c>
      <c r="J29" s="78">
        <f>SUM(J25:J28)</f>
        <v>3521</v>
      </c>
      <c r="K29" s="52"/>
      <c r="L29" s="78">
        <f>SUM(L25:L28)</f>
        <v>764</v>
      </c>
      <c r="M29" s="78">
        <f>SUM(M25:M28)</f>
        <v>-1584</v>
      </c>
      <c r="O29" s="70">
        <f>SUM(O25:O28)</f>
        <v>-2189</v>
      </c>
      <c r="Q29" s="40"/>
      <c r="V29" s="52"/>
    </row>
    <row r="30" spans="4:22" ht="12.75">
      <c r="D30" s="36"/>
      <c r="E30" s="36"/>
      <c r="F30" s="36"/>
      <c r="I30" s="71"/>
      <c r="L30" s="36"/>
      <c r="M30" s="45"/>
      <c r="Q30" s="40"/>
      <c r="V30" s="52"/>
    </row>
    <row r="31" spans="1:22" ht="12.75">
      <c r="A31" s="1" t="s">
        <v>156</v>
      </c>
      <c r="D31" s="81">
        <f>+D22+D29</f>
        <v>-328</v>
      </c>
      <c r="E31" s="81"/>
      <c r="F31" s="13">
        <f>+F22+F29</f>
        <v>6434</v>
      </c>
      <c r="G31" s="13" t="e">
        <f>+G22+G29</f>
        <v>#REF!</v>
      </c>
      <c r="I31" s="81" t="e">
        <f>+I22+I29</f>
        <v>#REF!</v>
      </c>
      <c r="J31" s="13">
        <f>+J22+J29</f>
        <v>6434</v>
      </c>
      <c r="L31" s="81" t="e">
        <f>+L22+L29</f>
        <v>#REF!</v>
      </c>
      <c r="M31" s="13">
        <f>+M22+M29</f>
        <v>52</v>
      </c>
      <c r="N31" s="53"/>
      <c r="O31" s="9" t="e">
        <f>+O22+O29</f>
        <v>#REF!</v>
      </c>
      <c r="Q31" s="23" t="s">
        <v>7</v>
      </c>
      <c r="V31" s="52"/>
    </row>
    <row r="32" spans="4:22" ht="12.75">
      <c r="D32" s="36"/>
      <c r="E32" s="36"/>
      <c r="F32" s="36"/>
      <c r="I32" s="71"/>
      <c r="L32" s="36"/>
      <c r="M32" s="45"/>
      <c r="Q32" s="23" t="s">
        <v>8</v>
      </c>
      <c r="V32" s="52"/>
    </row>
    <row r="33" spans="1:22" ht="12.75">
      <c r="A33" s="1" t="s">
        <v>42</v>
      </c>
      <c r="D33" s="36">
        <f>-D17</f>
        <v>-394</v>
      </c>
      <c r="E33" s="36"/>
      <c r="F33" s="36">
        <f>-F17</f>
        <v>-509</v>
      </c>
      <c r="G33" s="36">
        <f>-G17</f>
        <v>-729</v>
      </c>
      <c r="I33" s="71">
        <f>-I17</f>
        <v>-800</v>
      </c>
      <c r="J33" s="36">
        <v>-509</v>
      </c>
      <c r="L33" s="36">
        <v>-508</v>
      </c>
      <c r="M33" s="78">
        <f>-M17</f>
        <v>-293</v>
      </c>
      <c r="O33" s="70">
        <v>-52</v>
      </c>
      <c r="Q33" s="23"/>
      <c r="R33" s="1" t="s">
        <v>9</v>
      </c>
      <c r="V33" s="52"/>
    </row>
    <row r="34" spans="1:22" ht="12.75">
      <c r="A34" s="1" t="s">
        <v>89</v>
      </c>
      <c r="D34" s="36">
        <v>0</v>
      </c>
      <c r="E34" s="36"/>
      <c r="F34" s="36">
        <v>2</v>
      </c>
      <c r="G34" s="36">
        <v>2</v>
      </c>
      <c r="I34" s="71">
        <v>469</v>
      </c>
      <c r="J34" s="36">
        <v>2</v>
      </c>
      <c r="L34" s="36">
        <v>469</v>
      </c>
      <c r="M34" s="78">
        <v>0</v>
      </c>
      <c r="O34" s="70">
        <v>12</v>
      </c>
      <c r="Q34" s="23"/>
      <c r="V34" s="52"/>
    </row>
    <row r="35" spans="1:22" ht="12.75">
      <c r="A35" s="1" t="s">
        <v>43</v>
      </c>
      <c r="D35" s="36">
        <f>-50-75</f>
        <v>-125</v>
      </c>
      <c r="E35" s="40"/>
      <c r="F35" s="36">
        <v>-176</v>
      </c>
      <c r="G35" s="78">
        <v>-380</v>
      </c>
      <c r="I35" s="78">
        <v>-214</v>
      </c>
      <c r="J35" s="78">
        <v>-176</v>
      </c>
      <c r="L35" s="78">
        <v>0</v>
      </c>
      <c r="M35" s="78">
        <v>-75</v>
      </c>
      <c r="O35" s="70">
        <v>0</v>
      </c>
      <c r="Q35" s="23"/>
      <c r="V35" s="52"/>
    </row>
    <row r="36" spans="1:22" ht="12.75">
      <c r="A36" s="3" t="s">
        <v>175</v>
      </c>
      <c r="D36" s="79">
        <f>SUM(D31:D35)</f>
        <v>-847</v>
      </c>
      <c r="E36" s="78"/>
      <c r="F36" s="79">
        <f>SUM(F31:F35)</f>
        <v>5751</v>
      </c>
      <c r="G36" s="79" t="e">
        <f>SUM(G31:G35)</f>
        <v>#REF!</v>
      </c>
      <c r="I36" s="79" t="e">
        <f>SUM(I31:I35)</f>
        <v>#REF!</v>
      </c>
      <c r="J36" s="79">
        <f>SUM(J31:J35)</f>
        <v>5751</v>
      </c>
      <c r="L36" s="79" t="e">
        <f>SUM(L31:L35)</f>
        <v>#REF!</v>
      </c>
      <c r="M36" s="79">
        <f>SUM(M31:M35)</f>
        <v>-316</v>
      </c>
      <c r="O36" s="88" t="e">
        <f>SUM(O31:O35)</f>
        <v>#REF!</v>
      </c>
      <c r="Q36" s="23"/>
      <c r="V36" s="52"/>
    </row>
    <row r="37" spans="4:22" ht="12.75">
      <c r="D37" s="36"/>
      <c r="E37" s="40"/>
      <c r="F37" s="36"/>
      <c r="I37" s="71"/>
      <c r="L37" s="36"/>
      <c r="M37" s="45"/>
      <c r="Q37" s="23" t="s">
        <v>6</v>
      </c>
      <c r="V37" s="52"/>
    </row>
    <row r="38" spans="1:22" ht="12.75">
      <c r="A38" s="112" t="s">
        <v>44</v>
      </c>
      <c r="D38" s="36"/>
      <c r="E38" s="36"/>
      <c r="F38" s="36"/>
      <c r="I38" s="71"/>
      <c r="L38" s="36"/>
      <c r="M38" s="45"/>
      <c r="Q38" s="23"/>
      <c r="V38" s="52"/>
    </row>
    <row r="39" spans="1:22" ht="12.75">
      <c r="A39" s="1" t="s">
        <v>103</v>
      </c>
      <c r="D39" s="98">
        <v>-77</v>
      </c>
      <c r="E39" s="36"/>
      <c r="F39" s="98">
        <v>-152</v>
      </c>
      <c r="G39" s="139">
        <v>-278</v>
      </c>
      <c r="I39" s="130">
        <v>-2281</v>
      </c>
      <c r="J39" s="98">
        <f>-103-49</f>
        <v>-152</v>
      </c>
      <c r="L39" s="98">
        <v>-885</v>
      </c>
      <c r="M39" s="75">
        <v>-79</v>
      </c>
      <c r="O39" s="67">
        <v>-38</v>
      </c>
      <c r="Q39" s="23" t="s">
        <v>10</v>
      </c>
      <c r="U39" s="52"/>
      <c r="V39" s="52"/>
    </row>
    <row r="40" spans="1:22" ht="12.75">
      <c r="A40" s="1" t="s">
        <v>104</v>
      </c>
      <c r="D40" s="99">
        <v>0</v>
      </c>
      <c r="E40" s="36"/>
      <c r="F40" s="99">
        <v>-1992</v>
      </c>
      <c r="G40" s="140">
        <v>-2092</v>
      </c>
      <c r="I40" s="131">
        <v>0</v>
      </c>
      <c r="J40" s="99">
        <f>-6899+4907</f>
        <v>-1992</v>
      </c>
      <c r="L40" s="99">
        <v>0</v>
      </c>
      <c r="M40" s="76"/>
      <c r="O40" s="68"/>
      <c r="Q40" s="23"/>
      <c r="U40" s="52"/>
      <c r="V40" s="52"/>
    </row>
    <row r="41" spans="1:22" s="147" customFormat="1" ht="12.75">
      <c r="A41" s="1" t="s">
        <v>168</v>
      </c>
      <c r="D41" s="99">
        <v>0</v>
      </c>
      <c r="E41" s="148"/>
      <c r="F41" s="99">
        <v>-3053</v>
      </c>
      <c r="G41" s="149"/>
      <c r="I41" s="150"/>
      <c r="J41" s="145"/>
      <c r="L41" s="145"/>
      <c r="M41" s="151"/>
      <c r="N41" s="152"/>
      <c r="O41" s="153"/>
      <c r="P41" s="154"/>
      <c r="Q41" s="155"/>
      <c r="U41" s="156"/>
      <c r="V41" s="156"/>
    </row>
    <row r="42" spans="1:22" ht="12.75">
      <c r="A42" s="1" t="s">
        <v>176</v>
      </c>
      <c r="D42" s="100">
        <f>-D20</f>
        <v>11</v>
      </c>
      <c r="E42" s="36"/>
      <c r="F42" s="100">
        <f>-F20</f>
        <v>-8</v>
      </c>
      <c r="G42" s="141">
        <f>-G20</f>
        <v>-10</v>
      </c>
      <c r="I42" s="132">
        <v>0</v>
      </c>
      <c r="J42" s="100">
        <v>-8</v>
      </c>
      <c r="L42" s="100">
        <v>0</v>
      </c>
      <c r="M42" s="77">
        <v>2</v>
      </c>
      <c r="O42" s="69">
        <v>36</v>
      </c>
      <c r="Q42" s="23"/>
      <c r="V42" s="52"/>
    </row>
    <row r="43" spans="1:22" ht="12.75">
      <c r="A43" s="3" t="s">
        <v>91</v>
      </c>
      <c r="D43" s="78">
        <f>SUM(D39:D42)</f>
        <v>-66</v>
      </c>
      <c r="E43" s="78"/>
      <c r="F43" s="78">
        <f>SUM(F39:F42)</f>
        <v>-5205</v>
      </c>
      <c r="G43" s="78">
        <f>SUM(G39:G42)</f>
        <v>-2380</v>
      </c>
      <c r="I43" s="78">
        <f>SUM(I39:I42)</f>
        <v>-2281</v>
      </c>
      <c r="J43" s="78">
        <f>SUM(J39:J42)</f>
        <v>-2152</v>
      </c>
      <c r="L43" s="78">
        <f>SUM(L39:L42)</f>
        <v>-885</v>
      </c>
      <c r="M43" s="78">
        <f>SUM(M39:M42)</f>
        <v>-77</v>
      </c>
      <c r="O43" s="70">
        <f>SUM(O39:O42)</f>
        <v>-2</v>
      </c>
      <c r="Q43" s="23"/>
      <c r="R43" s="1" t="s">
        <v>19</v>
      </c>
      <c r="V43" s="52"/>
    </row>
    <row r="44" spans="4:22" ht="12.75">
      <c r="D44" s="36"/>
      <c r="E44" s="36"/>
      <c r="F44" s="36"/>
      <c r="I44" s="71"/>
      <c r="L44" s="36"/>
      <c r="M44" s="45"/>
      <c r="Q44" s="23"/>
      <c r="V44" s="52"/>
    </row>
    <row r="45" spans="1:22" ht="12.75">
      <c r="A45" s="112" t="s">
        <v>45</v>
      </c>
      <c r="D45" s="36"/>
      <c r="E45" s="36"/>
      <c r="F45" s="36"/>
      <c r="I45" s="71"/>
      <c r="L45" s="36"/>
      <c r="M45" s="45"/>
      <c r="Q45" s="23"/>
      <c r="V45" s="52"/>
    </row>
    <row r="46" spans="1:22" ht="12.75">
      <c r="A46" s="1" t="s">
        <v>169</v>
      </c>
      <c r="D46" s="98">
        <v>-355</v>
      </c>
      <c r="E46" s="36"/>
      <c r="F46" s="98">
        <v>163</v>
      </c>
      <c r="G46" s="98">
        <v>-1364</v>
      </c>
      <c r="I46" s="130">
        <v>738</v>
      </c>
      <c r="J46" s="98">
        <v>163</v>
      </c>
      <c r="L46" s="98">
        <v>557</v>
      </c>
      <c r="M46" s="75">
        <f>55-738</f>
        <v>-683</v>
      </c>
      <c r="O46" s="67">
        <v>-280</v>
      </c>
      <c r="Q46" s="23"/>
      <c r="V46" s="52"/>
    </row>
    <row r="47" spans="1:22" ht="12.75">
      <c r="A47" s="1" t="s">
        <v>157</v>
      </c>
      <c r="D47" s="99">
        <v>-547</v>
      </c>
      <c r="E47" s="36"/>
      <c r="F47" s="99">
        <v>-973</v>
      </c>
      <c r="G47" s="99">
        <f>-713-500</f>
        <v>-1213</v>
      </c>
      <c r="I47" s="131">
        <v>-790</v>
      </c>
      <c r="J47" s="99">
        <v>-973</v>
      </c>
      <c r="L47" s="99">
        <v>-572</v>
      </c>
      <c r="M47" s="76">
        <v>-222</v>
      </c>
      <c r="O47" s="68">
        <v>-348</v>
      </c>
      <c r="Q47" s="23"/>
      <c r="V47" s="52"/>
    </row>
    <row r="48" spans="1:22" ht="12.75">
      <c r="A48" s="1" t="s">
        <v>158</v>
      </c>
      <c r="D48" s="100">
        <v>-161</v>
      </c>
      <c r="E48" s="36"/>
      <c r="F48" s="100">
        <v>-255</v>
      </c>
      <c r="G48" s="100">
        <v>-412</v>
      </c>
      <c r="I48" s="132">
        <v>981</v>
      </c>
      <c r="J48" s="100">
        <v>-255</v>
      </c>
      <c r="L48" s="100">
        <v>-107</v>
      </c>
      <c r="M48" s="77">
        <v>-127</v>
      </c>
      <c r="O48" s="69">
        <v>-95</v>
      </c>
      <c r="Q48" s="23"/>
      <c r="V48" s="52"/>
    </row>
    <row r="49" spans="1:22" ht="12.75">
      <c r="A49" s="3" t="s">
        <v>115</v>
      </c>
      <c r="D49" s="78">
        <f>SUM(D46:D48)</f>
        <v>-1063</v>
      </c>
      <c r="E49" s="78"/>
      <c r="F49" s="78">
        <f>SUM(F46:F48)</f>
        <v>-1065</v>
      </c>
      <c r="G49" s="78">
        <f>SUM(G46:G48)</f>
        <v>-2989</v>
      </c>
      <c r="I49" s="78">
        <f>SUM(I46:I48)</f>
        <v>929</v>
      </c>
      <c r="J49" s="78">
        <f>SUM(J46:J48)</f>
        <v>-1065</v>
      </c>
      <c r="L49" s="78">
        <f>SUM(L46:L48)</f>
        <v>-122</v>
      </c>
      <c r="M49" s="78">
        <f>SUM(M46:M48)</f>
        <v>-1032</v>
      </c>
      <c r="O49" s="70">
        <f>SUM(O46:O48)</f>
        <v>-723</v>
      </c>
      <c r="Q49" s="23"/>
      <c r="V49" s="52"/>
    </row>
    <row r="50" spans="4:22" ht="12.75">
      <c r="D50" s="36"/>
      <c r="E50" s="36"/>
      <c r="F50" s="36"/>
      <c r="I50" s="71"/>
      <c r="L50" s="36"/>
      <c r="M50" s="45"/>
      <c r="Q50" s="23"/>
      <c r="V50" s="52"/>
    </row>
    <row r="51" spans="1:22" ht="12.75">
      <c r="A51" s="1" t="s">
        <v>116</v>
      </c>
      <c r="D51" s="36"/>
      <c r="E51" s="36"/>
      <c r="F51" s="36"/>
      <c r="M51" s="78">
        <f>+M36+M43+M49</f>
        <v>-1425</v>
      </c>
      <c r="O51" s="9" t="e">
        <f>+O36+O43+O49</f>
        <v>#REF!</v>
      </c>
      <c r="Q51" s="23"/>
      <c r="V51" s="52"/>
    </row>
    <row r="52" spans="1:22" ht="12.75">
      <c r="A52" s="1" t="s">
        <v>117</v>
      </c>
      <c r="D52" s="78">
        <f>+D36+D43+D49</f>
        <v>-1976</v>
      </c>
      <c r="E52" s="78"/>
      <c r="F52" s="78">
        <f>+F36+F43+F49</f>
        <v>-519</v>
      </c>
      <c r="G52" s="78" t="e">
        <f>+G36+G43+G49</f>
        <v>#REF!</v>
      </c>
      <c r="I52" s="78" t="e">
        <f>+I36+I43+I49</f>
        <v>#REF!</v>
      </c>
      <c r="J52" s="78">
        <f>+J36+J43+J49</f>
        <v>2534</v>
      </c>
      <c r="L52" s="78" t="e">
        <f>+L36+L43+L49</f>
        <v>#REF!</v>
      </c>
      <c r="M52" s="78"/>
      <c r="O52" s="9"/>
      <c r="Q52" s="23"/>
      <c r="V52" s="52"/>
    </row>
    <row r="53" spans="4:22" ht="12.75">
      <c r="D53" s="36"/>
      <c r="E53" s="36"/>
      <c r="F53" s="36"/>
      <c r="G53" s="78"/>
      <c r="I53" s="78"/>
      <c r="J53" s="78"/>
      <c r="L53" s="78"/>
      <c r="M53" s="78"/>
      <c r="O53" s="9"/>
      <c r="Q53" s="23"/>
      <c r="V53" s="52"/>
    </row>
    <row r="54" spans="1:22" ht="12.75">
      <c r="A54" s="1" t="s">
        <v>110</v>
      </c>
      <c r="D54" s="36">
        <v>0</v>
      </c>
      <c r="E54" s="36"/>
      <c r="F54" s="36">
        <v>517</v>
      </c>
      <c r="G54" s="78">
        <v>-55</v>
      </c>
      <c r="I54" s="78">
        <v>1132</v>
      </c>
      <c r="J54" s="78">
        <v>517</v>
      </c>
      <c r="L54" s="78">
        <v>-432</v>
      </c>
      <c r="M54" s="78"/>
      <c r="O54" s="9"/>
      <c r="Q54" s="23"/>
      <c r="V54" s="52"/>
    </row>
    <row r="55" spans="4:22" ht="12.75">
      <c r="D55" s="36"/>
      <c r="E55" s="36"/>
      <c r="F55" s="36"/>
      <c r="G55" s="78"/>
      <c r="I55" s="78"/>
      <c r="J55" s="78"/>
      <c r="L55" s="78"/>
      <c r="M55" s="78"/>
      <c r="O55" s="9"/>
      <c r="Q55" s="23"/>
      <c r="V55" s="52"/>
    </row>
    <row r="56" spans="1:22" ht="12.75">
      <c r="A56" s="1" t="s">
        <v>127</v>
      </c>
      <c r="D56" s="36">
        <v>6814</v>
      </c>
      <c r="E56" s="40"/>
      <c r="F56" s="36">
        <v>3876</v>
      </c>
      <c r="G56" s="78">
        <v>3876</v>
      </c>
      <c r="I56" s="78">
        <v>2352</v>
      </c>
      <c r="J56" s="78">
        <v>3876</v>
      </c>
      <c r="L56" s="78">
        <v>2352</v>
      </c>
      <c r="M56" s="78"/>
      <c r="O56" s="9"/>
      <c r="Q56" s="23"/>
      <c r="V56" s="52"/>
    </row>
    <row r="57" spans="3:22" ht="12.75">
      <c r="C57" s="26"/>
      <c r="D57" s="36"/>
      <c r="E57" s="40"/>
      <c r="F57" s="36"/>
      <c r="G57" s="45"/>
      <c r="H57" s="26"/>
      <c r="I57" s="81"/>
      <c r="J57" s="45"/>
      <c r="K57" s="26"/>
      <c r="L57" s="81"/>
      <c r="M57" s="45"/>
      <c r="Q57" s="23"/>
      <c r="V57" s="52"/>
    </row>
    <row r="58" spans="1:22" ht="12.75">
      <c r="A58" s="3" t="s">
        <v>128</v>
      </c>
      <c r="C58" s="26"/>
      <c r="D58" s="79">
        <f>SUM(D52:D57)</f>
        <v>4838</v>
      </c>
      <c r="E58" s="78"/>
      <c r="F58" s="116">
        <f>SUM(F52:F57)</f>
        <v>3874</v>
      </c>
      <c r="G58" s="116" t="e">
        <f>SUM(G52:G57)</f>
        <v>#REF!</v>
      </c>
      <c r="H58" s="26"/>
      <c r="I58" s="79" t="e">
        <f>SUM(I52:I57)</f>
        <v>#REF!</v>
      </c>
      <c r="J58" s="116">
        <f>SUM(J52:J57)</f>
        <v>6927</v>
      </c>
      <c r="K58" s="26"/>
      <c r="L58" s="79" t="e">
        <f>SUM(L52:L57)</f>
        <v>#REF!</v>
      </c>
      <c r="M58" s="45"/>
      <c r="Q58" s="23"/>
      <c r="V58" s="52"/>
    </row>
    <row r="59" spans="1:22" ht="12.75">
      <c r="A59" s="3"/>
      <c r="C59" s="26"/>
      <c r="D59" s="36"/>
      <c r="E59" s="40"/>
      <c r="F59" s="36"/>
      <c r="G59" s="28"/>
      <c r="H59" s="26"/>
      <c r="I59" s="78"/>
      <c r="J59" s="28"/>
      <c r="K59" s="26"/>
      <c r="L59" s="78"/>
      <c r="M59" s="45"/>
      <c r="Q59" s="23"/>
      <c r="V59" s="52"/>
    </row>
    <row r="60" spans="1:22" ht="12.75">
      <c r="A60" s="3" t="s">
        <v>111</v>
      </c>
      <c r="D60" s="36"/>
      <c r="E60" s="40"/>
      <c r="F60" s="36"/>
      <c r="G60" s="45"/>
      <c r="I60" s="81"/>
      <c r="J60" s="45"/>
      <c r="L60" s="81"/>
      <c r="M60" s="45">
        <v>3876</v>
      </c>
      <c r="O60" s="25">
        <v>2352</v>
      </c>
      <c r="Q60" s="23"/>
      <c r="V60" s="52"/>
    </row>
    <row r="61" spans="1:22" ht="12.75">
      <c r="A61" s="3"/>
      <c r="D61" s="36"/>
      <c r="E61" s="40"/>
      <c r="F61" s="36"/>
      <c r="G61" s="45"/>
      <c r="I61" s="81"/>
      <c r="J61" s="45"/>
      <c r="L61" s="81"/>
      <c r="M61" s="45"/>
      <c r="Q61" s="23"/>
      <c r="V61" s="52"/>
    </row>
    <row r="62" spans="1:22" ht="12.75">
      <c r="A62" s="1" t="s">
        <v>118</v>
      </c>
      <c r="D62" s="36">
        <f>+'BS'!E27-'BS'!E48</f>
        <v>2209</v>
      </c>
      <c r="E62" s="40"/>
      <c r="F62" s="36">
        <v>624</v>
      </c>
      <c r="G62" s="45" t="e">
        <f>+'BS'!#REF!-'BS'!#REF!-107</f>
        <v>#REF!</v>
      </c>
      <c r="I62" s="81">
        <v>176</v>
      </c>
      <c r="J62" s="45">
        <v>624</v>
      </c>
      <c r="L62" s="81">
        <v>1717</v>
      </c>
      <c r="M62" s="45"/>
      <c r="Q62" s="23"/>
      <c r="V62" s="52"/>
    </row>
    <row r="63" spans="1:22" ht="12.75">
      <c r="A63" s="1" t="s">
        <v>119</v>
      </c>
      <c r="D63" s="39">
        <f>+'BS'!E26</f>
        <v>2629</v>
      </c>
      <c r="E63" s="40"/>
      <c r="F63" s="39">
        <v>2571</v>
      </c>
      <c r="G63" s="72" t="e">
        <f>'BS'!#REF!</f>
        <v>#REF!</v>
      </c>
      <c r="I63" s="101">
        <v>78</v>
      </c>
      <c r="J63" s="72">
        <v>2571</v>
      </c>
      <c r="L63" s="101">
        <v>78</v>
      </c>
      <c r="M63" s="45"/>
      <c r="Q63" s="23"/>
      <c r="V63" s="52"/>
    </row>
    <row r="64" spans="4:22" ht="12.75">
      <c r="D64" s="81">
        <f>SUM(D62:D63)</f>
        <v>4838</v>
      </c>
      <c r="E64" s="78"/>
      <c r="F64" s="45">
        <f>SUM(F62:F63)</f>
        <v>3195</v>
      </c>
      <c r="G64" s="45" t="e">
        <f>SUM(G62:G63)</f>
        <v>#REF!</v>
      </c>
      <c r="I64" s="81">
        <f>SUM(I62:I63)</f>
        <v>254</v>
      </c>
      <c r="J64" s="45">
        <f>SUM(J62:J63)</f>
        <v>3195</v>
      </c>
      <c r="L64" s="81">
        <f>SUM(L62:L63)</f>
        <v>1795</v>
      </c>
      <c r="M64" s="45"/>
      <c r="Q64" s="23"/>
      <c r="V64" s="52"/>
    </row>
    <row r="65" spans="1:22" ht="12.75">
      <c r="A65" s="1" t="s">
        <v>112</v>
      </c>
      <c r="D65" s="36">
        <v>0</v>
      </c>
      <c r="E65" s="40"/>
      <c r="F65" s="36">
        <v>679</v>
      </c>
      <c r="G65" s="45">
        <v>107</v>
      </c>
      <c r="I65" s="81">
        <v>1800</v>
      </c>
      <c r="J65" s="45">
        <v>679</v>
      </c>
      <c r="L65" s="81">
        <v>236</v>
      </c>
      <c r="M65" s="45"/>
      <c r="Q65" s="23"/>
      <c r="V65" s="52"/>
    </row>
    <row r="66" spans="4:22" ht="12.75">
      <c r="D66" s="79">
        <f>SUM(D64:D65)</f>
        <v>4838</v>
      </c>
      <c r="E66" s="78"/>
      <c r="F66" s="89">
        <f>SUM(F64:F65)</f>
        <v>3874</v>
      </c>
      <c r="G66" s="89" t="e">
        <f>SUM(G64:G65)</f>
        <v>#REF!</v>
      </c>
      <c r="I66" s="79">
        <f>SUM(I64:I65)</f>
        <v>2054</v>
      </c>
      <c r="J66" s="89">
        <f>SUM(J64:J65)</f>
        <v>3874</v>
      </c>
      <c r="L66" s="79">
        <f>SUM(L64:L65)</f>
        <v>2031</v>
      </c>
      <c r="M66" s="89">
        <f>SUM(M51:M60)</f>
        <v>2451</v>
      </c>
      <c r="O66" s="31" t="e">
        <f>SUM(O51:O60)</f>
        <v>#REF!</v>
      </c>
      <c r="Q66" s="23"/>
      <c r="V66" s="52"/>
    </row>
    <row r="67" spans="1:22" ht="12.75">
      <c r="A67" s="147"/>
      <c r="F67" s="36"/>
      <c r="Q67" s="23"/>
      <c r="V67" s="52"/>
    </row>
    <row r="68" spans="1:17" ht="12.75">
      <c r="A68" s="3" t="s">
        <v>46</v>
      </c>
      <c r="O68" s="87"/>
      <c r="Q68" s="87"/>
    </row>
    <row r="69" spans="1:12" ht="12.75">
      <c r="A69" s="3" t="s">
        <v>132</v>
      </c>
      <c r="F69" s="7" t="s">
        <v>161</v>
      </c>
      <c r="I69" s="12" t="s">
        <v>113</v>
      </c>
      <c r="L69" s="12" t="s">
        <v>113</v>
      </c>
    </row>
    <row r="71" spans="1:13" ht="12.75">
      <c r="A71" s="4"/>
      <c r="D71" s="52"/>
      <c r="G71" s="134"/>
      <c r="M71" s="25"/>
    </row>
    <row r="72" ht="12.75">
      <c r="O72" s="73"/>
    </row>
    <row r="73" ht="12.75">
      <c r="O73" s="26"/>
    </row>
  </sheetData>
  <printOptions horizontalCentered="1"/>
  <pageMargins left="0.75" right="0.31" top="0.5" bottom="0.34" header="0.3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B840EWX</cp:lastModifiedBy>
  <cp:lastPrinted>2009-11-20T04:14:49Z</cp:lastPrinted>
  <dcterms:created xsi:type="dcterms:W3CDTF">1999-10-15T08:00:31Z</dcterms:created>
  <dcterms:modified xsi:type="dcterms:W3CDTF">2009-11-20T04:46:32Z</dcterms:modified>
  <cp:category/>
  <cp:version/>
  <cp:contentType/>
  <cp:contentStatus/>
</cp:coreProperties>
</file>